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-135" yWindow="-150" windowWidth="12120" windowHeight="8130" tabRatio="598"/>
  </bookViews>
  <sheets>
    <sheet name="CATEGORIES" sheetId="94" r:id="rId1"/>
    <sheet name="1 APPARATUS PMTS." sheetId="8" r:id="rId2"/>
    <sheet name="2 ALPHA PAGERS" sheetId="64" r:id="rId3"/>
    <sheet name="3 DISPATCH" sheetId="65" r:id="rId4"/>
    <sheet name="4 CERTIFICATIONS" sheetId="66" r:id="rId5"/>
    <sheet name="5 FUEL" sheetId="52" r:id="rId6"/>
    <sheet name="6 SCBA" sheetId="67" r:id="rId7"/>
    <sheet name="7 VEH SCH MTN" sheetId="95" r:id="rId8"/>
    <sheet name="8 VEHICLE REPAIRS" sheetId="53" r:id="rId9"/>
    <sheet name="9 EMS TRAINING" sheetId="70" r:id="rId10"/>
    <sheet name="10 FIRE &amp; RESCUE TRAINING" sheetId="69" r:id="rId11"/>
    <sheet name="11 UNIFORMS PROTECTIVE GEAR" sheetId="72" r:id="rId12"/>
    <sheet name="Uniform WS 1" sheetId="71" r:id="rId13"/>
    <sheet name="Uniform WS 2" sheetId="98" r:id="rId14"/>
    <sheet name="12 WMD PREPARATION" sheetId="73" r:id="rId15"/>
    <sheet name="13 BLDG GROUND MAINT" sheetId="74" r:id="rId16"/>
    <sheet name="14 EMS SUPPLIES" sheetId="78" r:id="rId17"/>
    <sheet name="15 OFFICE SUPPLIES" sheetId="77" r:id="rId18"/>
    <sheet name="16 REHAB SUPPLIES" sheetId="76" r:id="rId19"/>
    <sheet name="17 STATION SUPPLIES" sheetId="75" r:id="rId20"/>
    <sheet name="18 VEHICLE SUPPLIES" sheetId="58" r:id="rId21"/>
    <sheet name="19 EMERGENCY FUND" sheetId="81" r:id="rId22"/>
    <sheet name="20 BANK FEES" sheetId="80" r:id="rId23"/>
    <sheet name="21 DUES AND SUBSCRIPTIONS" sheetId="79" r:id="rId24"/>
    <sheet name="22 INFORMATION TECHNOLOGY" sheetId="88" r:id="rId25"/>
    <sheet name="23 INSURANCE" sheetId="87" r:id="rId26"/>
    <sheet name="24 POSTAGE" sheetId="86" r:id="rId27"/>
    <sheet name="25 PROFESSIONAL SVCS" sheetId="85" r:id="rId28"/>
    <sheet name="26 FIRE PREVENTION" sheetId="84" r:id="rId29"/>
    <sheet name="27 PUBLIC NOTICES" sheetId="83" r:id="rId30"/>
    <sheet name="28 SEMINARS" sheetId="82" r:id="rId31"/>
    <sheet name="29 TELEPHONE" sheetId="15" r:id="rId32"/>
    <sheet name="30 UTILITIES" sheetId="16" r:id="rId33"/>
    <sheet name="31 BENEFITS" sheetId="60" r:id="rId34"/>
    <sheet name="32 PAYROLL" sheetId="97" r:id="rId35"/>
    <sheet name="32 INDIV PAYROLL" sheetId="99" r:id="rId36"/>
    <sheet name="32 FF PAYSCALE" sheetId="56" r:id="rId37"/>
    <sheet name="33 VOLUNTEER RECOGNITION" sheetId="89" r:id="rId38"/>
    <sheet name="34 BOND DEBT SVC" sheetId="90" r:id="rId39"/>
    <sheet name="35 SALES TAX COLLECT" sheetId="91" r:id="rId40"/>
    <sheet name="36 SUNSET VALLEY" sheetId="92" r:id="rId41"/>
    <sheet name="37 TAX PROPERTY FEES" sheetId="2" r:id="rId42"/>
    <sheet name="38 TCESD BOND INS" sheetId="93" r:id="rId43"/>
    <sheet name="39 TCESD COMP" sheetId="6" r:id="rId44"/>
  </sheets>
  <definedNames>
    <definedName name="_xlnm.Print_Area" localSheetId="1">'1 APPARATUS PMTS.'!$A$1:$E$36</definedName>
    <definedName name="_xlnm.Print_Area" localSheetId="31">'29 TELEPHONE'!$A$1:$C$27</definedName>
    <definedName name="_xlnm.Print_Area" localSheetId="41">'37 TAX PROPERTY FEES'!$A$1:$C$34</definedName>
    <definedName name="_xlnm.Print_Titles" localSheetId="20">'18 VEHICLE SUPPLIES'!$1:$2</definedName>
    <definedName name="_xlnm.Print_Titles" localSheetId="34">'32 PAYROLL'!$1:$1</definedName>
  </definedNames>
  <calcPr calcId="162913" fullCalcOnLoad="1"/>
</workbook>
</file>

<file path=xl/calcChain.xml><?xml version="1.0" encoding="utf-8"?>
<calcChain xmlns="http://schemas.openxmlformats.org/spreadsheetml/2006/main">
  <c r="C29" i="58" l="1"/>
  <c r="G9" i="97"/>
  <c r="G10" i="97"/>
  <c r="G11" i="97"/>
  <c r="G12" i="97"/>
  <c r="H20" i="97" s="1"/>
  <c r="G13" i="97"/>
  <c r="H23" i="97" s="1"/>
  <c r="G14" i="97"/>
  <c r="G15" i="97"/>
  <c r="G16" i="97"/>
  <c r="G17" i="97"/>
  <c r="G18" i="97"/>
  <c r="G19" i="97"/>
  <c r="G20" i="97"/>
  <c r="C20" i="67"/>
  <c r="D18" i="94" s="1"/>
  <c r="G27" i="97"/>
  <c r="G26" i="97"/>
  <c r="G25" i="97"/>
  <c r="G24" i="97"/>
  <c r="H33" i="97" s="1"/>
  <c r="G28" i="97"/>
  <c r="G29" i="97"/>
  <c r="G31" i="97"/>
  <c r="G32" i="97"/>
  <c r="G2" i="97"/>
  <c r="G3" i="97"/>
  <c r="H8" i="97" s="1"/>
  <c r="G4" i="97"/>
  <c r="G5" i="97"/>
  <c r="G6" i="97"/>
  <c r="G7" i="97"/>
  <c r="G21" i="97"/>
  <c r="E12" i="8"/>
  <c r="C12" i="8"/>
  <c r="G3" i="99"/>
  <c r="G4" i="99"/>
  <c r="G31" i="99" s="1"/>
  <c r="G5" i="99"/>
  <c r="G6" i="99"/>
  <c r="G7" i="99"/>
  <c r="G8" i="99"/>
  <c r="G9" i="99"/>
  <c r="G10" i="99"/>
  <c r="G11" i="99"/>
  <c r="G12" i="99"/>
  <c r="G13" i="99"/>
  <c r="G14" i="99"/>
  <c r="G15" i="99"/>
  <c r="G16" i="99"/>
  <c r="G17" i="99"/>
  <c r="G18" i="99"/>
  <c r="G21" i="99"/>
  <c r="G22" i="99"/>
  <c r="G23" i="99"/>
  <c r="G24" i="99"/>
  <c r="H24" i="99" s="1"/>
  <c r="G25" i="99"/>
  <c r="H25" i="99" s="1"/>
  <c r="F31" i="99"/>
  <c r="E31" i="99"/>
  <c r="D31" i="99"/>
  <c r="C3" i="99"/>
  <c r="C31" i="99" s="1"/>
  <c r="C4" i="99"/>
  <c r="H4" i="99" s="1"/>
  <c r="C5" i="99"/>
  <c r="C6" i="99"/>
  <c r="C7" i="99"/>
  <c r="C8" i="99"/>
  <c r="C9" i="99"/>
  <c r="H9" i="99" s="1"/>
  <c r="C10" i="99"/>
  <c r="H10" i="99" s="1"/>
  <c r="C11" i="99"/>
  <c r="C12" i="99"/>
  <c r="C13" i="99"/>
  <c r="C14" i="99"/>
  <c r="C15" i="99"/>
  <c r="H15" i="99" s="1"/>
  <c r="C16" i="99"/>
  <c r="H16" i="99" s="1"/>
  <c r="C17" i="99"/>
  <c r="C18" i="99"/>
  <c r="C19" i="99"/>
  <c r="C20" i="99"/>
  <c r="C21" i="99"/>
  <c r="H21" i="99" s="1"/>
  <c r="C22" i="99"/>
  <c r="H22" i="99" s="1"/>
  <c r="C23" i="99"/>
  <c r="C24" i="99"/>
  <c r="C25" i="99"/>
  <c r="C26" i="99"/>
  <c r="C27" i="99"/>
  <c r="H27" i="99" s="1"/>
  <c r="C28" i="99"/>
  <c r="H28" i="99" s="1"/>
  <c r="C29" i="99"/>
  <c r="B31" i="99"/>
  <c r="H5" i="99"/>
  <c r="H6" i="99"/>
  <c r="H7" i="99"/>
  <c r="H8" i="99"/>
  <c r="H11" i="99"/>
  <c r="H12" i="99"/>
  <c r="H13" i="99"/>
  <c r="H14" i="99"/>
  <c r="H17" i="99"/>
  <c r="H18" i="99"/>
  <c r="H19" i="99"/>
  <c r="H20" i="99"/>
  <c r="H23" i="99"/>
  <c r="H26" i="99"/>
  <c r="H29" i="99"/>
  <c r="B38" i="58"/>
  <c r="C12" i="6"/>
  <c r="B12" i="6"/>
  <c r="C12" i="93"/>
  <c r="B12" i="93"/>
  <c r="C19" i="2"/>
  <c r="B19" i="2"/>
  <c r="C11" i="92"/>
  <c r="B11" i="92"/>
  <c r="C14" i="91"/>
  <c r="B14" i="91"/>
  <c r="C47" i="94" s="1"/>
  <c r="C18" i="90"/>
  <c r="B18" i="90"/>
  <c r="B16" i="89"/>
  <c r="F23" i="56"/>
  <c r="F22" i="56"/>
  <c r="F21" i="56"/>
  <c r="F20" i="56"/>
  <c r="E23" i="56"/>
  <c r="E22" i="56"/>
  <c r="E21" i="56"/>
  <c r="E20" i="56"/>
  <c r="D23" i="56"/>
  <c r="D22" i="56"/>
  <c r="D21" i="56"/>
  <c r="D20" i="56"/>
  <c r="D19" i="56"/>
  <c r="D18" i="56"/>
  <c r="C23" i="56"/>
  <c r="C22" i="56"/>
  <c r="C21" i="56"/>
  <c r="C20" i="56"/>
  <c r="C19" i="56"/>
  <c r="C18" i="56"/>
  <c r="B10" i="60"/>
  <c r="B29" i="60"/>
  <c r="C21" i="16"/>
  <c r="B21" i="16"/>
  <c r="C14" i="15"/>
  <c r="B14" i="15"/>
  <c r="C41" i="94" s="1"/>
  <c r="C14" i="83"/>
  <c r="B14" i="83"/>
  <c r="C19" i="85"/>
  <c r="B19" i="85"/>
  <c r="C23" i="86"/>
  <c r="B23" i="86"/>
  <c r="C36" i="94" s="1"/>
  <c r="C15" i="87"/>
  <c r="B15" i="87"/>
  <c r="C34" i="88"/>
  <c r="B34" i="88"/>
  <c r="C17" i="80"/>
  <c r="B17" i="80"/>
  <c r="C32" i="94" s="1"/>
  <c r="C12" i="81"/>
  <c r="C23" i="75"/>
  <c r="B23" i="75"/>
  <c r="C17" i="76"/>
  <c r="B17" i="76"/>
  <c r="C25" i="77"/>
  <c r="B25" i="77"/>
  <c r="C24" i="78"/>
  <c r="B24" i="78"/>
  <c r="C22" i="74"/>
  <c r="B22" i="74"/>
  <c r="C18" i="73"/>
  <c r="D24" i="94" s="1"/>
  <c r="C29" i="69"/>
  <c r="C16" i="70"/>
  <c r="B16" i="70"/>
  <c r="C18" i="95"/>
  <c r="B20" i="67"/>
  <c r="C15" i="66"/>
  <c r="D16" i="94" s="1"/>
  <c r="B15" i="66"/>
  <c r="C14" i="65"/>
  <c r="B14" i="65"/>
  <c r="C21" i="64"/>
  <c r="B21" i="64"/>
  <c r="B29" i="69"/>
  <c r="C22" i="94" s="1"/>
  <c r="B15" i="52"/>
  <c r="B29" i="58"/>
  <c r="B18" i="73"/>
  <c r="C21" i="82"/>
  <c r="B21" i="82"/>
  <c r="C7" i="72"/>
  <c r="D23" i="94" s="1"/>
  <c r="B7" i="72"/>
  <c r="C38" i="98"/>
  <c r="B38" i="98"/>
  <c r="D19" i="94"/>
  <c r="C18" i="79"/>
  <c r="B18" i="79"/>
  <c r="B20" i="84"/>
  <c r="C20" i="84"/>
  <c r="E4" i="71"/>
  <c r="E9" i="71" s="1"/>
  <c r="E5" i="71"/>
  <c r="E6" i="71"/>
  <c r="E7" i="71"/>
  <c r="E8" i="71"/>
  <c r="E12" i="71"/>
  <c r="E16" i="71" s="1"/>
  <c r="E13" i="71"/>
  <c r="E14" i="71"/>
  <c r="E15" i="71"/>
  <c r="E22" i="71"/>
  <c r="E25" i="71"/>
  <c r="E29" i="71" s="1"/>
  <c r="E26" i="71"/>
  <c r="E27" i="71"/>
  <c r="E28" i="71"/>
  <c r="E32" i="71"/>
  <c r="E33" i="71"/>
  <c r="E36" i="71"/>
  <c r="E39" i="71" s="1"/>
  <c r="E37" i="71"/>
  <c r="E38" i="71"/>
  <c r="E42" i="71"/>
  <c r="E43" i="71"/>
  <c r="E48" i="71" s="1"/>
  <c r="E44" i="71"/>
  <c r="E45" i="71"/>
  <c r="E46" i="71"/>
  <c r="E47" i="71"/>
  <c r="B12" i="81"/>
  <c r="C16" i="89"/>
  <c r="C15" i="52"/>
  <c r="B18" i="95"/>
  <c r="C16" i="53"/>
  <c r="B16" i="53"/>
  <c r="C20" i="94" s="1"/>
  <c r="D22" i="94"/>
  <c r="D17" i="94"/>
  <c r="D31" i="94"/>
  <c r="D15" i="94"/>
  <c r="D20" i="94"/>
  <c r="D25" i="94"/>
  <c r="D26" i="94"/>
  <c r="D29" i="94"/>
  <c r="D34" i="94"/>
  <c r="D33" i="94"/>
  <c r="D13" i="94"/>
  <c r="D14" i="94"/>
  <c r="D21" i="94"/>
  <c r="D27" i="94"/>
  <c r="D28" i="94"/>
  <c r="D30" i="94"/>
  <c r="D32" i="94"/>
  <c r="D35" i="94"/>
  <c r="D36" i="94"/>
  <c r="D37" i="94"/>
  <c r="D38" i="94"/>
  <c r="D39" i="94"/>
  <c r="D40" i="94"/>
  <c r="D41" i="94"/>
  <c r="D42" i="94"/>
  <c r="D45" i="94"/>
  <c r="D46" i="94"/>
  <c r="D47" i="94"/>
  <c r="D48" i="94"/>
  <c r="D49" i="94"/>
  <c r="D50" i="94"/>
  <c r="C19" i="94"/>
  <c r="C13" i="94"/>
  <c r="C14" i="94"/>
  <c r="C15" i="94"/>
  <c r="C16" i="94"/>
  <c r="C17" i="94"/>
  <c r="C18" i="94"/>
  <c r="C21" i="94"/>
  <c r="C23" i="94"/>
  <c r="C24" i="94"/>
  <c r="C25" i="94"/>
  <c r="C26" i="94"/>
  <c r="C27" i="94"/>
  <c r="C28" i="94"/>
  <c r="C29" i="94"/>
  <c r="C30" i="94"/>
  <c r="C31" i="94"/>
  <c r="C33" i="94"/>
  <c r="C34" i="94"/>
  <c r="C35" i="94"/>
  <c r="C37" i="94"/>
  <c r="C38" i="94"/>
  <c r="C39" i="94"/>
  <c r="C40" i="94"/>
  <c r="C42" i="94"/>
  <c r="C43" i="94"/>
  <c r="C45" i="94"/>
  <c r="C46" i="94"/>
  <c r="C48" i="94"/>
  <c r="C49" i="94"/>
  <c r="C50" i="94"/>
  <c r="D10" i="94"/>
  <c r="C10" i="94"/>
  <c r="E49" i="71" l="1"/>
  <c r="I23" i="97"/>
  <c r="H35" i="97"/>
  <c r="C53" i="94"/>
  <c r="H3" i="99"/>
  <c r="H31" i="99" s="1"/>
  <c r="H37" i="97" l="1"/>
  <c r="D44" i="94" s="1"/>
  <c r="C20" i="60"/>
  <c r="C29" i="60" s="1"/>
  <c r="D43" i="94" s="1"/>
  <c r="D53" i="94" s="1"/>
</calcChain>
</file>

<file path=xl/sharedStrings.xml><?xml version="1.0" encoding="utf-8"?>
<sst xmlns="http://schemas.openxmlformats.org/spreadsheetml/2006/main" count="826" uniqueCount="625">
  <si>
    <t>SOURCE OF INCOME</t>
  </si>
  <si>
    <t>Interest Income</t>
  </si>
  <si>
    <t>TOTAL</t>
  </si>
  <si>
    <t>BUDGET CATEGORY</t>
  </si>
  <si>
    <t>Fuel</t>
  </si>
  <si>
    <t>Alpha Pagers</t>
  </si>
  <si>
    <t>Telephone</t>
  </si>
  <si>
    <t>Utilities</t>
  </si>
  <si>
    <t>Insurance</t>
  </si>
  <si>
    <t>Dispatch</t>
  </si>
  <si>
    <t>Training - EMS</t>
  </si>
  <si>
    <t>Supplies - EMS</t>
  </si>
  <si>
    <t>Postage/Handling</t>
  </si>
  <si>
    <t>Payroll</t>
  </si>
  <si>
    <t>Bank Fees</t>
  </si>
  <si>
    <t>Infectious Disease Control</t>
  </si>
  <si>
    <t>Information Technology</t>
  </si>
  <si>
    <t>WMD Preparation</t>
  </si>
  <si>
    <t>TCESD Bond Insurance</t>
  </si>
  <si>
    <t>Sunset Valley Reimbursement</t>
  </si>
  <si>
    <t>TOTALS</t>
  </si>
  <si>
    <t xml:space="preserve"> </t>
  </si>
  <si>
    <t>Description</t>
  </si>
  <si>
    <t>1st Quarter</t>
  </si>
  <si>
    <t>2nd Quarter</t>
  </si>
  <si>
    <t>3rd Quarter</t>
  </si>
  <si>
    <t>Sunset Valley 2001 taxes</t>
  </si>
  <si>
    <t>20 meetings x 5 Commissioners @ $50.00 ea.</t>
  </si>
  <si>
    <t>GENERAL LIABILITY/PROPERTY</t>
  </si>
  <si>
    <t>AUTOMOBILE</t>
  </si>
  <si>
    <t>La Salle National Bank E302 &amp; E306</t>
  </si>
  <si>
    <t>La Salle National Bank R305</t>
  </si>
  <si>
    <t>Debt Service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</si>
  <si>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</si>
  <si>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</si>
  <si>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</si>
  <si>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</si>
  <si>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</si>
  <si>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</si>
  <si>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</si>
  <si>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</si>
  <si>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June</t>
  </si>
  <si>
    <t>Monthly Training (12)</t>
  </si>
  <si>
    <t>Winter Training (A&amp;M)</t>
  </si>
  <si>
    <t>Minimums Class</t>
  </si>
  <si>
    <t>Propane Training (AFD)</t>
  </si>
  <si>
    <t>Driver/Operator Certification Class</t>
  </si>
  <si>
    <t>Books and Manuals</t>
  </si>
  <si>
    <t>Basic Water Rescue</t>
  </si>
  <si>
    <t>Vehicle Extrication Class</t>
  </si>
  <si>
    <t>Texas Forest Service Classes</t>
  </si>
  <si>
    <t>TCFP Inspector Class</t>
  </si>
  <si>
    <t>Ric Training</t>
  </si>
  <si>
    <t>July</t>
  </si>
  <si>
    <t>August</t>
  </si>
  <si>
    <t>September</t>
  </si>
  <si>
    <t>HazMat Training</t>
  </si>
  <si>
    <t>Administrative Training/Seminars</t>
  </si>
  <si>
    <t>Totals</t>
  </si>
  <si>
    <t>July estimate</t>
  </si>
  <si>
    <t>August estimate</t>
  </si>
  <si>
    <t>September estimate</t>
  </si>
  <si>
    <t>Blakeslee, Monzingo &amp; Co. -AUDIT</t>
  </si>
  <si>
    <t>Increase to cover Bond issuance</t>
  </si>
  <si>
    <t>Misc. fees</t>
  </si>
  <si>
    <t>Bond Debt Service</t>
  </si>
  <si>
    <t>Ice</t>
  </si>
  <si>
    <t>Rehab Towels</t>
  </si>
  <si>
    <t>On Scene Rehab Supplies</t>
  </si>
  <si>
    <t>Meals on scene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</si>
  <si>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</si>
  <si>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</si>
  <si>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</si>
  <si>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</si>
  <si>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</si>
  <si>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</si>
  <si>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Miller Station Generator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</si>
  <si>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</si>
  <si>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</si>
  <si>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</si>
  <si>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</si>
  <si>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</si>
  <si>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</si>
  <si>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</si>
  <si>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</si>
  <si>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</si>
  <si>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</si>
  <si>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</si>
  <si>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BDU Pants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</si>
  <si>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</si>
  <si>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</si>
  <si>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</si>
  <si>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</si>
  <si>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</si>
  <si>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</si>
  <si>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</si>
  <si>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Annual SCBA Test</t>
  </si>
  <si>
    <t>Cylinder Hydro  (70 x $25)</t>
  </si>
  <si>
    <t>Misc. SCBA Parts</t>
  </si>
  <si>
    <t>Semiannual Cascade Maintenance</t>
  </si>
  <si>
    <t>Wildland Turnout Coats (5)</t>
  </si>
  <si>
    <t>Wildland Turnout Pants (5)</t>
  </si>
  <si>
    <t>3rd &amp; 4th Quarter</t>
  </si>
  <si>
    <t>EMT Course ( 4 students)</t>
  </si>
  <si>
    <t>EMT Intermediate/Paramedic Class</t>
  </si>
  <si>
    <t>PHTLS, CPR, BTLS, AED Courses</t>
  </si>
  <si>
    <t xml:space="preserve">CE Training for Paid/Volunteer </t>
  </si>
  <si>
    <t>BP Cuffs, Splints &amp; Stethoscopes, Etc.</t>
  </si>
  <si>
    <t xml:space="preserve">Spinal Immob. Equipment- C-Collars, Head Blocks, Etc. </t>
  </si>
  <si>
    <t>Misc. Supplies- Penlights, Scissors, Etc</t>
  </si>
  <si>
    <t>Gloves</t>
  </si>
  <si>
    <t>Oxygen Delivery Devices- Bag Valve Masks, Non-Rebreather Masks, Etc.</t>
  </si>
  <si>
    <t>Biohazard &amp; Decontamination Supplies- Vionex, Gowns, Etc.</t>
  </si>
  <si>
    <t>Tape</t>
  </si>
  <si>
    <t>BLS Kits *5 to include medical bags, O2 aspirators, O2 Regulators</t>
  </si>
  <si>
    <t>BLS Drugs - Baby Aspirin, oral glucose, etc</t>
  </si>
  <si>
    <t>SOP Copies</t>
  </si>
  <si>
    <t>Ozarka Water</t>
  </si>
  <si>
    <t>Class A Foam (20 - 5 gal)</t>
  </si>
  <si>
    <t>Passport Safety Tags</t>
  </si>
  <si>
    <t>Nomex Hoods (25)</t>
  </si>
  <si>
    <t>Wildland Goggles (15)</t>
  </si>
  <si>
    <t>Incident Picture Processing and Film</t>
  </si>
  <si>
    <t>Oak Hill hosted CAFCA meeting</t>
  </si>
  <si>
    <t>Praxair Oxygen bottle</t>
  </si>
  <si>
    <t>William Scotsman - BC Station Trailer</t>
  </si>
  <si>
    <t>Oak Hill Christmas Party</t>
  </si>
  <si>
    <t>Christmas Decorations</t>
  </si>
  <si>
    <t>Mackey Award</t>
  </si>
  <si>
    <t>Member Recognition Gifts</t>
  </si>
  <si>
    <t>Years of Service Awards</t>
  </si>
  <si>
    <t>Absorbent</t>
  </si>
  <si>
    <t>Structural Boots</t>
  </si>
  <si>
    <t>Salvage Covers (2)</t>
  </si>
  <si>
    <t xml:space="preserve">Wildland Helmet Goggle Retainers </t>
  </si>
  <si>
    <t>Wildland Shelters 20 x $45.00</t>
  </si>
  <si>
    <t>Structural Turnout suspenders</t>
  </si>
  <si>
    <t>Turnout Gear Bags (20*32)</t>
  </si>
  <si>
    <t>Firehouse software annual maintenance</t>
  </si>
  <si>
    <t>Additional backup tapes</t>
  </si>
  <si>
    <t>CD-RW disks</t>
  </si>
  <si>
    <t>MS Office XP upgrade - 8 PCs</t>
  </si>
  <si>
    <t>McAfee for 10 machines</t>
  </si>
  <si>
    <t>Ipswitch Imail email server</t>
  </si>
  <si>
    <t>Office software</t>
  </si>
  <si>
    <t>Carbon Monoxide sensors (2) AIM Detectors</t>
  </si>
  <si>
    <t>Oxygen Sensors (2) AIM Detectors</t>
  </si>
  <si>
    <t>Fire Extinguisher Re-Charging (training)</t>
  </si>
  <si>
    <t>Fire Extinguisher Re-Charging for each station</t>
  </si>
  <si>
    <t>Copy Machine - Pitney Bowes 2 copiers</t>
  </si>
  <si>
    <t>Cleaning of Turnouts semi-annually</t>
  </si>
  <si>
    <t>Copies and binding Employee Handbooks</t>
  </si>
  <si>
    <t xml:space="preserve">Replacement desktop computer </t>
  </si>
  <si>
    <t>Rehab Supplies 12 mo. @ $75.00</t>
  </si>
  <si>
    <t>Additional Terminal Server Client license</t>
  </si>
  <si>
    <t>ALS Kit  to include Laryngoscope Blades, IV Kits &amp; Drug Containers</t>
  </si>
  <si>
    <t>Hale Folding Float-a-pump</t>
  </si>
  <si>
    <t>SCBA Bottles</t>
  </si>
  <si>
    <t>4% Rate Increase</t>
  </si>
  <si>
    <t>Publications</t>
  </si>
  <si>
    <t>Legal Fees</t>
  </si>
  <si>
    <t>Election related fees</t>
  </si>
  <si>
    <t xml:space="preserve">TOTAL </t>
  </si>
  <si>
    <t>4 Gas Analyzers (2)</t>
  </si>
  <si>
    <t>Cell Phones @ $460 p.m.</t>
  </si>
  <si>
    <t>SBC</t>
  </si>
  <si>
    <t>Apparatus Fuel</t>
  </si>
  <si>
    <t>FF Training Overtime*</t>
  </si>
  <si>
    <t>Monthly Trainings (12 @ 2.5 hours each x $25/hr)</t>
  </si>
  <si>
    <t>July - estimated</t>
  </si>
  <si>
    <t>August - estimated</t>
  </si>
  <si>
    <t>September - estimated</t>
  </si>
  <si>
    <t>Subscription to NFPA - new</t>
  </si>
  <si>
    <t>Capital Area Fire Chiefs Association - Hazmat **</t>
  </si>
  <si>
    <t xml:space="preserve">Capital Area Fire Chiefs Association  </t>
  </si>
  <si>
    <t>STAFF-(Chief,Asst. Chief, Captain)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</si>
  <si>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</si>
  <si>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</si>
  <si>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</si>
  <si>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</si>
  <si>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</si>
  <si>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</si>
  <si>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</si>
  <si>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Fire Prevention Week Banners</t>
  </si>
  <si>
    <t>Fire Prevention Week Posters</t>
  </si>
  <si>
    <t>Fire Safety Carry Bags</t>
  </si>
  <si>
    <t>NFPA Fire Facts News Letters</t>
  </si>
  <si>
    <t>Coloring Books</t>
  </si>
  <si>
    <t>Home Smoke Alarm Brochures</t>
  </si>
  <si>
    <t>EDITH Brochures</t>
  </si>
  <si>
    <t>Supplies - Office</t>
  </si>
  <si>
    <t>Higher Class Pay</t>
  </si>
  <si>
    <t>Wireless transmitters (2)</t>
  </si>
  <si>
    <t>Texas Disposal paper recycling dumpster</t>
  </si>
  <si>
    <t>Texas Disposal Dumpsters (Both Stations)</t>
  </si>
  <si>
    <t>AED Equipment- Batteries, Pads, Razors, Cards, Etc.</t>
  </si>
  <si>
    <t>EMI NET (17 FF's)</t>
  </si>
  <si>
    <t>Ground Ladder Testing</t>
  </si>
  <si>
    <t>Apparatus Annual Pump Certification</t>
  </si>
  <si>
    <t>Pump septic system (BC Station)</t>
  </si>
  <si>
    <t>Hourly Rates</t>
  </si>
  <si>
    <t>Yrs of Service</t>
  </si>
  <si>
    <t>PT FF</t>
  </si>
  <si>
    <t>Base</t>
  </si>
  <si>
    <t>6 mos -1 year</t>
  </si>
  <si>
    <t>1  years</t>
  </si>
  <si>
    <t>2  years</t>
  </si>
  <si>
    <t>3 years</t>
  </si>
  <si>
    <t>5 years</t>
  </si>
  <si>
    <t>Bond Reimbursement</t>
  </si>
  <si>
    <t>Bond Processing Fees</t>
  </si>
  <si>
    <t>Uniform &amp; Protective Gear</t>
  </si>
  <si>
    <t>Transferred during 03-04 year</t>
  </si>
  <si>
    <t>Original</t>
  </si>
  <si>
    <t>Added during 03-04 year</t>
  </si>
  <si>
    <t>Subtracted during 03-04 year</t>
  </si>
  <si>
    <t>added during 03-04 year</t>
  </si>
  <si>
    <t>Reduced 03-04 year</t>
  </si>
  <si>
    <t>Added 03-04 year</t>
  </si>
  <si>
    <r>
      <t xml:space="preserve">*** </t>
    </r>
    <r>
      <rPr>
        <sz val="10"/>
        <rFont val="Arial"/>
        <family val="2"/>
      </rPr>
      <t xml:space="preserve">SCBA replacement funds as proposed to LCRA for grant submission - total $34,200. </t>
    </r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</si>
  <si>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</si>
  <si>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</si>
  <si>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</si>
  <si>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</si>
  <si>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</si>
  <si>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</si>
  <si>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</si>
  <si>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Window Stickers</t>
  </si>
  <si>
    <t>Equipment/Facilities/Personnel Certification</t>
  </si>
  <si>
    <t>Total:</t>
  </si>
  <si>
    <t>TOTAL:</t>
  </si>
  <si>
    <t>Added during the year</t>
  </si>
  <si>
    <t>Total uniforms:</t>
  </si>
  <si>
    <r>
      <t>NFPA Compliant SCBA Packs</t>
    </r>
    <r>
      <rPr>
        <sz val="12"/>
        <color indexed="10"/>
        <rFont val="Arial"/>
        <family val="2"/>
      </rPr>
      <t>***</t>
    </r>
  </si>
  <si>
    <t>Supplies - Rehab</t>
  </si>
  <si>
    <t>Color copies 300 in 2003</t>
  </si>
  <si>
    <t>Consultations (500 IN 03)</t>
  </si>
  <si>
    <t>Gilleland Creek Press - Misc. publications (2000 IN 03)</t>
  </si>
  <si>
    <t>Employment Ads (600 in 03)</t>
  </si>
  <si>
    <t>Face shields for structural helmets (10)</t>
  </si>
  <si>
    <r>
      <t xml:space="preserve">Lawn Care Supplies </t>
    </r>
    <r>
      <rPr>
        <sz val="8"/>
        <rFont val="Arial"/>
        <family val="2"/>
      </rPr>
      <t>(Weed Killer, Trash bags,  Lawn Tools)</t>
    </r>
  </si>
  <si>
    <t>MAINTENANCE TECHS</t>
  </si>
  <si>
    <t>Soft Supplies-Bandages, Gauze, 4x4s, Etc.</t>
  </si>
  <si>
    <t>#</t>
  </si>
  <si>
    <t>Adapted 2004 Budget</t>
  </si>
  <si>
    <t>Paychex 125 Plan fees</t>
  </si>
  <si>
    <t>Paychex regular processing fees (includes 20% discount)</t>
  </si>
  <si>
    <t>Possible color copies of maps</t>
  </si>
  <si>
    <t>EQUIPMENT / FACILITIES / PERSONNEL CERTIFICATION</t>
  </si>
  <si>
    <t>Vehicle Scheduled Maintenance</t>
  </si>
  <si>
    <t>Vehicle Repairs</t>
  </si>
  <si>
    <t xml:space="preserve">   UNIFORM WORKSHEET         </t>
  </si>
  <si>
    <t xml:space="preserve">     INFORMATION TECHNOLOGY  </t>
  </si>
  <si>
    <t xml:space="preserve">    PROFESSIONAL SERVICES   </t>
  </si>
  <si>
    <t xml:space="preserve">   PUBLIC NOTICES/ARTICLES     </t>
  </si>
  <si>
    <t xml:space="preserve">   SUNSET VALLEY REIMBURSMENT</t>
  </si>
  <si>
    <t>TCESD COMMISSIONER COMPENSATION</t>
  </si>
  <si>
    <t>Based on moving to new building in December 2004</t>
  </si>
  <si>
    <t>Will not have an exact amount until have a cost for the building and</t>
  </si>
  <si>
    <t>exact date of move.</t>
  </si>
  <si>
    <t>This estimate is erring on the generous side</t>
  </si>
  <si>
    <t>Added by board 6/28/04</t>
  </si>
  <si>
    <t>subtracted board meeting 6/28/04</t>
  </si>
  <si>
    <t>E302 &amp; E306: $65,083.47 (7 payments - July 1999 through July 2005)</t>
  </si>
  <si>
    <t>R305: $19,589.29 (10 payments - September 1998 through September 2007)</t>
  </si>
  <si>
    <t>Wells Fargo Bank</t>
  </si>
  <si>
    <t>Bill has been cleaned up.  Metrocall does not anticipate increase</t>
  </si>
  <si>
    <t>Stop payments - lost or missing checks</t>
  </si>
  <si>
    <t>Wire charges - possibly - with transfers</t>
  </si>
  <si>
    <t>Quick Book Checks (500 in 2005)</t>
  </si>
  <si>
    <t>17 meeting x 4 commissioners</t>
  </si>
  <si>
    <t>Officer Meetings (goes to seminars and conf)</t>
  </si>
  <si>
    <t>Flowers - congrats, condolence, get well etc.</t>
  </si>
  <si>
    <t>PO Box 90427</t>
  </si>
  <si>
    <t>(Close out PO box 91554 on 10/31/04)</t>
  </si>
  <si>
    <t>Anticipated Tax Revenue*</t>
  </si>
  <si>
    <t>Based on monthly average of 320.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</si>
  <si>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</si>
  <si>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</si>
  <si>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</si>
  <si>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</si>
  <si>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</si>
  <si>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</si>
  <si>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</si>
  <si>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Journals:</t>
  </si>
  <si>
    <t>Legal consultants</t>
  </si>
  <si>
    <t>Postage &amp; Shipping estimate:</t>
  </si>
  <si>
    <t>Travis Central Appraisal District fees</t>
  </si>
  <si>
    <t>Travis County Tax Office fees (0.99 per parcel)</t>
  </si>
  <si>
    <r>
      <t xml:space="preserve">4th Quarter  </t>
    </r>
    <r>
      <rPr>
        <sz val="11"/>
        <rFont val="Arial Narrow"/>
        <family val="2"/>
      </rPr>
      <t>(making total of 7146.00, actual was 6758.44)</t>
    </r>
  </si>
  <si>
    <t>4702 parcels</t>
  </si>
  <si>
    <t>Miscellaneous (pens, stables, clips etc.)</t>
  </si>
  <si>
    <t>Cell phones @ $400 per month</t>
  </si>
  <si>
    <t>Surecom (repairs, consult etc.)</t>
  </si>
  <si>
    <t>December - first 3/4 month</t>
  </si>
  <si>
    <t>December - last 1/4 month</t>
  </si>
  <si>
    <t>based on information from CE-Bar.  (650-700 fall, winter, spring; 900 summer</t>
  </si>
  <si>
    <t>for approx 7000 square feet.</t>
  </si>
  <si>
    <t>Emergency Fund</t>
  </si>
  <si>
    <t>SCBA</t>
  </si>
  <si>
    <t>Note: 2005 budget based on 800 incidents @ $23.00</t>
  </si>
  <si>
    <t>Paper - HIPAA</t>
  </si>
  <si>
    <t>Paper - copy</t>
  </si>
  <si>
    <t>EpiPens, Adult/Pediatric-E301, E302, Rescue 301</t>
  </si>
  <si>
    <t>Glucometer batteries</t>
  </si>
  <si>
    <t>adds to pool for enhanced B-U cycles</t>
  </si>
  <si>
    <t>Additional package: 10 new license anti-virus</t>
  </si>
  <si>
    <t>standard annual renewal</t>
  </si>
  <si>
    <t>CD burner disks</t>
  </si>
  <si>
    <t>Defrag software (3 servers &amp; 10 workstations)</t>
  </si>
  <si>
    <t>to clean up disks &amp; ensure speed</t>
  </si>
  <si>
    <t>General maintenance of equipment</t>
  </si>
  <si>
    <t>Inkjet Color printer replacement</t>
  </si>
  <si>
    <t>assuming one goes bad</t>
  </si>
  <si>
    <t>Interface for new AFD CAD</t>
  </si>
  <si>
    <t>wild guess</t>
  </si>
  <si>
    <t>Laptop repair</t>
  </si>
  <si>
    <t>assume some parts will die</t>
  </si>
  <si>
    <t>Laptop upgrade</t>
  </si>
  <si>
    <t>new item to cut down on pop-ups</t>
  </si>
  <si>
    <t xml:space="preserve">Quick Books Upgrade </t>
  </si>
  <si>
    <t>Ginger BCFF, Miller FF</t>
  </si>
  <si>
    <t>Wireless access points</t>
  </si>
  <si>
    <t>wireless in BC</t>
  </si>
  <si>
    <t>Wireless laptop receivers (4)</t>
  </si>
  <si>
    <t>SCBA: $23,071.05 (5 payments - August 2005 through August 2009)</t>
  </si>
  <si>
    <t>FT FF - 2004</t>
  </si>
  <si>
    <t>FF 2005 w/5%</t>
  </si>
  <si>
    <t>LT 2005 w/5%</t>
  </si>
  <si>
    <t>FF Annual-2004</t>
  </si>
  <si>
    <t>FF Annual-2005</t>
  </si>
  <si>
    <t>LT Annual-2004</t>
  </si>
  <si>
    <t>LT Annual-2005</t>
  </si>
  <si>
    <t>Paychex regular &amp; 457 fees were absorbed by payroll generally in 2004</t>
  </si>
  <si>
    <t xml:space="preserve">Apparatus Payments </t>
  </si>
  <si>
    <t>Rank</t>
  </si>
  <si>
    <t>Status at 10/1/04</t>
  </si>
  <si>
    <t>Rate at 10/1/04 with 5% raise (FF &amp; PTFF)</t>
  </si>
  <si>
    <t># of PP before next seniority raise</t>
  </si>
  <si>
    <t>Rate after seniority raise</t>
  </si>
  <si>
    <t># of PP before end of fiscal year</t>
  </si>
  <si>
    <t>3 year</t>
  </si>
  <si>
    <t>Lieutenant (B)</t>
  </si>
  <si>
    <t>1 year</t>
  </si>
  <si>
    <t>4 year</t>
  </si>
  <si>
    <t>2 year</t>
  </si>
  <si>
    <t>FF (F)</t>
  </si>
  <si>
    <t>6 months</t>
  </si>
  <si>
    <t>FF (K)</t>
  </si>
  <si>
    <t>1 year (½)</t>
  </si>
  <si>
    <t>6 months (½)</t>
  </si>
  <si>
    <t>FF [R]</t>
  </si>
  <si>
    <t>Total fulltime fire</t>
  </si>
  <si>
    <t>Total FF Salaries (before taxes etc.)</t>
  </si>
  <si>
    <t>Fire Chief (60 hrs)                    *</t>
  </si>
  <si>
    <t>Assistant Fire Chief (80 hrs)    *</t>
  </si>
  <si>
    <t>Business Manager (80 hrs)     *</t>
  </si>
  <si>
    <t>Administrative Assistant (80 hrs)*</t>
  </si>
  <si>
    <t>EMS Coord (40 hrs)</t>
  </si>
  <si>
    <t>IT Coordinator (16 hrs)</t>
  </si>
  <si>
    <t>Total Admin</t>
  </si>
  <si>
    <t>Note: all full time lieutenants &amp; firefighters plus starred admin are eligible for vacation &amp; the 457(b) Plan.</t>
  </si>
  <si>
    <t>V</t>
  </si>
  <si>
    <t>5% pay raises, promoting 3 to Lt., adding 3 FF, sched &amp; unsched OT total of 11 hours</t>
  </si>
  <si>
    <t>Annual gross salary incl. 106 reg hrs, 6 OT &amp; 5 US OT</t>
  </si>
  <si>
    <t>Training- Fire &amp; Rescue</t>
  </si>
  <si>
    <t xml:space="preserve">Instructor pay CE Classes </t>
  </si>
  <si>
    <t>Certification fees</t>
  </si>
  <si>
    <t>Off-site training</t>
  </si>
  <si>
    <t>Supplies (admin)</t>
  </si>
  <si>
    <t>Swift water operations</t>
  </si>
  <si>
    <t>Fire Officer 11 class</t>
  </si>
  <si>
    <t>Methods of Teaching class</t>
  </si>
  <si>
    <t>FF (new)</t>
  </si>
  <si>
    <t>Stickers with Fire Department Logo</t>
  </si>
  <si>
    <t>Open House supplies (BC)</t>
  </si>
  <si>
    <t>Fire Prevention Supplies</t>
  </si>
  <si>
    <t>Code Enforcement</t>
  </si>
  <si>
    <t>Fire Prevention Supplies 2004:</t>
  </si>
  <si>
    <t>457 Annual fee $5 x 23 possible participants</t>
  </si>
  <si>
    <t>457 Yearly Fee  15 X 19</t>
  </si>
  <si>
    <t>457 Annual Plan Admin Cost</t>
  </si>
  <si>
    <t>457 4% Firefighter contribution after 6 mo. Employment</t>
  </si>
  <si>
    <t>457 4% Admin. contribution after 6 mo. Employment</t>
  </si>
  <si>
    <t>Health presumed employee reimbursement</t>
  </si>
  <si>
    <t>Accident &amp; Sickness Insurance</t>
  </si>
  <si>
    <t>Health etc. - employee TAC October and November</t>
  </si>
  <si>
    <t>Health etc. - employee TAC December - September</t>
  </si>
  <si>
    <t>Health/dental/life &amp; AD&amp;D</t>
  </si>
  <si>
    <t>Volunteer &amp; Employee Recognition</t>
  </si>
  <si>
    <t>International Association Fire Chiefs</t>
  </si>
  <si>
    <t>Sam's Club memberships</t>
  </si>
  <si>
    <t>Oak Hill Gazette</t>
  </si>
  <si>
    <t>Fire related magazines for "coffee table" (4x)</t>
  </si>
  <si>
    <t>Firehouse Magazine  (2)</t>
  </si>
  <si>
    <t xml:space="preserve">Internet access (2 stations) </t>
  </si>
  <si>
    <r>
      <t xml:space="preserve">Projector (portable) and ceiling mount </t>
    </r>
    <r>
      <rPr>
        <sz val="9"/>
        <rFont val="Arial"/>
        <family val="2"/>
      </rPr>
      <t>(for permanent one)</t>
    </r>
  </si>
  <si>
    <t>From the last of December through September 2005 the figures are estimates</t>
  </si>
  <si>
    <t>as last year, spare parts</t>
  </si>
  <si>
    <t>AT&amp;T DSL Miller, RR for BC station</t>
  </si>
  <si>
    <t>Pestpatrol anti-spy ware (10 machines)</t>
  </si>
  <si>
    <t>Win2003 Cal upgrades</t>
  </si>
  <si>
    <t>add'l licenses for local &amp; VPN users</t>
  </si>
  <si>
    <t>Preventive Maintenance</t>
  </si>
  <si>
    <t>Transmission Service</t>
  </si>
  <si>
    <t>Tires</t>
  </si>
  <si>
    <t>Vehicle Inspections</t>
  </si>
  <si>
    <t>Unscheduled vehicle repairs</t>
  </si>
  <si>
    <t>Emergency lighting</t>
  </si>
  <si>
    <t>(WF Visa cards - call Lexi on occurrence and they</t>
  </si>
  <si>
    <t>will be cancelled)</t>
  </si>
  <si>
    <t>LT 2004</t>
  </si>
  <si>
    <t>Round off:</t>
  </si>
  <si>
    <t>Budget Payroll:</t>
  </si>
  <si>
    <t>WS temp office from 9/15 - 1/15/05 only</t>
  </si>
  <si>
    <t>Structural Turnout Coats (7)  (2004 5)</t>
  </si>
  <si>
    <t>Structural Turnout Pants (7)  (2004 5</t>
  </si>
  <si>
    <t>Structural Helmets w/Face shields (6)</t>
  </si>
  <si>
    <t>Wildland Helmets (10)   (2004: 0)</t>
  </si>
  <si>
    <t xml:space="preserve">Structural Turnout Coats (5) </t>
  </si>
  <si>
    <t xml:space="preserve">Structural Turnout Pants (5) </t>
  </si>
  <si>
    <t xml:space="preserve">Wildland Turnout Coats (5) </t>
  </si>
  <si>
    <t>Structural Turnout Coats (3)  (2004 - 5)</t>
  </si>
  <si>
    <t>Structural Turnout Pants (3)  (2004 -5)</t>
  </si>
  <si>
    <t>Wildland turnout gloves (10)</t>
  </si>
  <si>
    <t>Structural turnout gloves (24)</t>
  </si>
  <si>
    <t>Items are from original capital expenditures, add&amp; replace and recurring costs.</t>
  </si>
  <si>
    <t>From Uniform WS</t>
  </si>
  <si>
    <t>From Protective Gear WS</t>
  </si>
  <si>
    <t>TAFE Mileage</t>
  </si>
  <si>
    <t>FIRERESCUE CONFERENCE &amp; EXPOSITION</t>
  </si>
  <si>
    <t>FIRE - RV lot rental (11,12,13,14)    KD</t>
  </si>
  <si>
    <t>TAFE Hotel   December 2004/Jan 2005</t>
  </si>
  <si>
    <t>IAFC International.  Denver August 12-15th 2005</t>
  </si>
  <si>
    <t>SAFE-D   February 2005 (5 persons)</t>
  </si>
  <si>
    <t>Meals &amp; Refreshment</t>
  </si>
  <si>
    <t>Equipment</t>
  </si>
  <si>
    <t>BC station generator maintenance agreement</t>
  </si>
  <si>
    <t>Lawn equipment (push mower, riding mower)</t>
  </si>
  <si>
    <t>Repeater maintenance (Thomas Springs Rd)</t>
  </si>
  <si>
    <t>Semi-Annual, COA</t>
  </si>
  <si>
    <t>Misc. Seminars/Outside training</t>
  </si>
  <si>
    <t>TFCA - Corpus Christi, April 2005 (2)</t>
  </si>
  <si>
    <t>PC, Windows, MS Office, Monitor</t>
  </si>
  <si>
    <t>Radio Parts &amp; Maintenance</t>
  </si>
  <si>
    <t>Portable radio batteries</t>
  </si>
  <si>
    <t>Unknown</t>
  </si>
  <si>
    <t>Map Books</t>
  </si>
  <si>
    <t>Class D Fire Extinguisher</t>
  </si>
  <si>
    <t>Small equipment maintenance</t>
  </si>
  <si>
    <t>Positive pressure ventilation fan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</si>
  <si>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</si>
  <si>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</si>
  <si>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</si>
  <si>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</si>
  <si>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</si>
  <si>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Nozzles</t>
  </si>
  <si>
    <t>Fire hose</t>
  </si>
  <si>
    <t>Adaptors and accessories</t>
  </si>
  <si>
    <t>ICS and accountability system</t>
  </si>
  <si>
    <t>1st Quarter (TCAD)</t>
  </si>
  <si>
    <t>Contingencies: to add if sales tax revenue is higher than forecast:</t>
  </si>
  <si>
    <t xml:space="preserve">Add for 2005:  </t>
  </si>
  <si>
    <t>APPARATUS PAYMENTS</t>
  </si>
  <si>
    <t xml:space="preserve">ALPHA PAGERS                </t>
  </si>
  <si>
    <t xml:space="preserve">DISPATCH SERVICE    </t>
  </si>
  <si>
    <t>Professional Services</t>
  </si>
  <si>
    <t>Public Notices/Articles</t>
  </si>
  <si>
    <t xml:space="preserve">Property Tax - Collection &amp; Valuation </t>
  </si>
  <si>
    <t>TCESD Board Compensation</t>
  </si>
  <si>
    <t xml:space="preserve">FUEL                    </t>
  </si>
  <si>
    <t>2003 FROM WORKSHEET</t>
  </si>
  <si>
    <t xml:space="preserve">SCBA MAINTENANCE      </t>
  </si>
  <si>
    <t xml:space="preserve">VEHICLE - SCHEDULED MAINTENANCE      </t>
  </si>
  <si>
    <t>VEHICLE REPAIRS</t>
  </si>
  <si>
    <t>Added by board 6/28</t>
  </si>
  <si>
    <t>PROTECTIVE GEAR</t>
  </si>
  <si>
    <t>10.6 eV Interchangeable 1/4" PID Lamp</t>
  </si>
  <si>
    <t>Standard Lithium-ion battery pack for MultiRae</t>
  </si>
  <si>
    <t>3.6V Lithium-Ion Battery Pack (for QRae Plus)</t>
  </si>
  <si>
    <t>34L 3-gas (CO50ppm/ME 50%lel, Air Bal)</t>
  </si>
  <si>
    <t>Isobutylene 100ppm/Air Bal (steel cylinder)</t>
  </si>
  <si>
    <t>Rae Chlorine Tubes</t>
  </si>
  <si>
    <t>Calibration</t>
  </si>
  <si>
    <t>20/20 Kits for protein/bio hazards (4 @ $30 each)</t>
  </si>
  <si>
    <t>Supplies</t>
  </si>
  <si>
    <t>October 2003</t>
  </si>
  <si>
    <t>Supplies for one year: 2004-2005</t>
  </si>
  <si>
    <t xml:space="preserve"> EMERGENCY FUND</t>
  </si>
  <si>
    <t xml:space="preserve">BANK FEES                  </t>
  </si>
  <si>
    <t xml:space="preserve">DUES &amp; SUBSCRIPTIONS     </t>
  </si>
  <si>
    <t>Alasdhair's notes</t>
  </si>
  <si>
    <t>per Kevin's request</t>
  </si>
  <si>
    <t xml:space="preserve">FIRE PREVENTION               </t>
  </si>
  <si>
    <t>ESD postings (100 IN 03, paid 100 in 04)</t>
  </si>
  <si>
    <t xml:space="preserve">SEMINARS &amp; CONFERENCES   </t>
  </si>
  <si>
    <t xml:space="preserve">UTILITIES                 </t>
  </si>
  <si>
    <t xml:space="preserve">BENEFITS              </t>
  </si>
  <si>
    <t>Operations/Prevention Captain (80 hrs) *</t>
  </si>
  <si>
    <t>Contingency: If sales tax proceeds are larger than predicted, hire Special Projects Captain @ $15 per hour for approx. 30 hrs. per pp</t>
  </si>
  <si>
    <t>Communications Captain (20 hrs)</t>
  </si>
  <si>
    <t>Lieutenant [A]</t>
  </si>
  <si>
    <t>Lieutenant (C)</t>
  </si>
  <si>
    <t>Lieutenant [D]</t>
  </si>
  <si>
    <t>Lieutenant (E)</t>
  </si>
  <si>
    <t>Lieutenant (G)</t>
  </si>
  <si>
    <t>FF [J]</t>
  </si>
  <si>
    <t>FF (L)</t>
  </si>
  <si>
    <t>FF (H)</t>
  </si>
  <si>
    <t>FF (N)</t>
  </si>
  <si>
    <t>FF (U)</t>
  </si>
  <si>
    <t>FF (T)</t>
  </si>
  <si>
    <t>FF (I)</t>
  </si>
  <si>
    <t>FF (V)</t>
  </si>
  <si>
    <t xml:space="preserve">VOLUNTEER &amp; EMPLOYEE RECOGNITION  </t>
  </si>
  <si>
    <t xml:space="preserve">BOND DEBT SERVICE       </t>
  </si>
  <si>
    <t xml:space="preserve">SALES TAX COLLECTION COSTS          </t>
  </si>
  <si>
    <t>TCESD  BOND INSURANCE</t>
  </si>
  <si>
    <t xml:space="preserve"> EMS TRAINING              </t>
  </si>
  <si>
    <t xml:space="preserve"> UNIFORMS &amp; PROTECTIVE GEAR                               </t>
  </si>
  <si>
    <t xml:space="preserve">WMD PREPARATION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</si>
  <si>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</si>
  <si>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</si>
  <si>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</si>
  <si>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</si>
  <si>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</si>
  <si>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INSURANCE              </t>
  </si>
  <si>
    <t xml:space="preserve">POSTAGE                         </t>
  </si>
  <si>
    <t xml:space="preserve">TELEPHONES     </t>
  </si>
  <si>
    <t xml:space="preserve">TAX ASSESSMENT/COLLECTION FEES  </t>
  </si>
  <si>
    <t>HazMat physicals - 3 HazMat specialists</t>
  </si>
  <si>
    <t>Special Projects Captain (30 hrs)  see below</t>
  </si>
  <si>
    <t xml:space="preserve">SUPPLIES &amp; EQUIPMENT - VEHICLE            </t>
  </si>
  <si>
    <t>Hosting general meeting - fire officers, admin, commissioners, etc.</t>
  </si>
  <si>
    <t>see below</t>
  </si>
  <si>
    <t>Projector suspension bracket (BC)</t>
  </si>
  <si>
    <t>Certifications - annual for all</t>
  </si>
  <si>
    <r>
      <t xml:space="preserve">Annual Totals with Scheduled OT </t>
    </r>
    <r>
      <rPr>
        <b/>
        <sz val="16"/>
        <rFont val="Arial"/>
        <family val="2"/>
      </rPr>
      <t>without</t>
    </r>
    <r>
      <rPr>
        <sz val="16"/>
        <rFont val="Arial"/>
        <family val="2"/>
      </rPr>
      <t xml:space="preserve"> USOT</t>
    </r>
  </si>
  <si>
    <t xml:space="preserve">One set hydraulic rescue tools: </t>
  </si>
  <si>
    <t xml:space="preserve">                       2 MDC's: </t>
  </si>
  <si>
    <t xml:space="preserve">2 command vehicles: </t>
  </si>
  <si>
    <t xml:space="preserve">                     4 800-mhz radios: </t>
  </si>
  <si>
    <t xml:space="preserve">Narrow band programming &amp; equipment fir VHF radios:  </t>
  </si>
  <si>
    <t>Total LT Salaries (before taxes etc.)</t>
  </si>
  <si>
    <t>FICA</t>
  </si>
  <si>
    <t>FUTA</t>
  </si>
  <si>
    <t>SUI</t>
  </si>
  <si>
    <t>Medical</t>
  </si>
  <si>
    <t>4% 457</t>
  </si>
  <si>
    <t>Admin Assist</t>
  </si>
  <si>
    <t xml:space="preserve">Ops/Prev Captain </t>
  </si>
  <si>
    <t xml:space="preserve">Asst. Fire Chief </t>
  </si>
  <si>
    <t xml:space="preserve">Fire Chief </t>
  </si>
  <si>
    <t xml:space="preserve">EMS Coord </t>
  </si>
  <si>
    <t xml:space="preserve">IT Coordinator </t>
  </si>
  <si>
    <t xml:space="preserve">Business Mgr. </t>
  </si>
  <si>
    <t>Base Pay</t>
  </si>
  <si>
    <t xml:space="preserve">457: $653,871 for firefighters less $31,928.4 for 6 months wait, round off  </t>
  </si>
  <si>
    <t>INFORMATION SHEET: Total Cost per Employee (excluding uniforms)</t>
  </si>
  <si>
    <t>Please note:  not all employees participate in the 457 plan and, of those who do, most do not deduct 8%</t>
  </si>
  <si>
    <t>Communic. Capt.</t>
  </si>
  <si>
    <t>Workers comp used $653,873 for FF and $235,105 for Admin.  2005 rates 3.51 &amp; 0.4, then 83%, then 70%</t>
  </si>
  <si>
    <t>457 for admin, subtract  $7,140 to complete six months wait, round off</t>
  </si>
  <si>
    <t>Principal</t>
  </si>
  <si>
    <t>Interest</t>
  </si>
  <si>
    <t>Social Security (FICA)</t>
  </si>
  <si>
    <t>Unemployment Insurance - Federal FUTA (26 empl @ $56)</t>
  </si>
  <si>
    <t>Unemployment Insurance - Texas SUI (26 employees @ $243)</t>
  </si>
  <si>
    <t>Note:  Workers Compensation, Medical Insurance, Accident Insurance, 457(b) matches, FICA, FUTA, &amp; SUI are all in the Benefits category</t>
  </si>
  <si>
    <t>Total Gross Wages</t>
  </si>
  <si>
    <t>Accounting consultant ($4000 audit)</t>
  </si>
  <si>
    <t>TAFE Conference - 2 persons</t>
  </si>
  <si>
    <t>FIRE - Mileage/air - KD</t>
  </si>
  <si>
    <t>FIRE - Hotel 4 nights (10,11,12,13)   RR</t>
  </si>
  <si>
    <t>FIRE - Plane fare - RR  November 2004</t>
  </si>
  <si>
    <t>Assuming same number of desk and mobile phones as present</t>
  </si>
  <si>
    <t>FICA, FUTA, SUI were all on payroll in 2004</t>
  </si>
  <si>
    <t>Travis County Tax Office fees were not budgeted in previous years.  They were not</t>
  </si>
  <si>
    <t>expensed but were subtracted from property taxes received.</t>
  </si>
  <si>
    <t>Bond for President &amp; Treasurer</t>
  </si>
  <si>
    <t>Certification pay [Paid to holders of certificates enabling them to teach. No "instruction fees therefore, from training budget.]  Includes Fica etc.</t>
  </si>
  <si>
    <r>
      <t xml:space="preserve">Certification/Education Benefits Program </t>
    </r>
    <r>
      <rPr>
        <i/>
        <sz val="12"/>
        <rFont val="Arial"/>
        <family val="2"/>
      </rPr>
      <t>(moved to payroll)</t>
    </r>
  </si>
  <si>
    <t>Mileage Reimbursement @ 37.5 cents per Federal standard</t>
  </si>
  <si>
    <t>Mileage was absorbed by payroll generally all years prior to 2005.</t>
  </si>
  <si>
    <t>Adjusted 9/13/04 for rate per pay period in admin area.  Does not affect cost.</t>
  </si>
  <si>
    <t>Sales Tax Revenue - estimated</t>
  </si>
  <si>
    <t xml:space="preserve"> FIRE &amp; RESCUE TRAINING                             </t>
  </si>
  <si>
    <t xml:space="preserve"> 2005 Budget</t>
  </si>
  <si>
    <t>Wells Fargo Loan proceeds</t>
  </si>
  <si>
    <t>approved meeting 11/29/04</t>
  </si>
  <si>
    <t>For bulk purchase with WF loan</t>
  </si>
  <si>
    <t>Workers' Comp- -Firefighters  (7704)</t>
  </si>
  <si>
    <t>Workers' Comp - Clerical    (8810)</t>
  </si>
  <si>
    <t>inc. by 115,000 5/23 and 120,000 3/28</t>
  </si>
  <si>
    <t>Pay off</t>
  </si>
  <si>
    <t>Command vehicles</t>
  </si>
  <si>
    <t>Increase for repeater</t>
  </si>
  <si>
    <t>5/23/05 approved raise</t>
  </si>
  <si>
    <t>Approved for landscape maintenance</t>
  </si>
  <si>
    <t>approved raise 5/23/05</t>
  </si>
  <si>
    <t>Approved raise 5/23</t>
  </si>
  <si>
    <t>Approved 12/04</t>
  </si>
  <si>
    <t>Approved 3/28/05</t>
  </si>
  <si>
    <t>Approved 5/23/05</t>
  </si>
  <si>
    <t>Approved raise 5/23/05</t>
  </si>
  <si>
    <t>Approved 5/23 for new bonds</t>
  </si>
  <si>
    <t>Donation in April/June</t>
  </si>
  <si>
    <t>Added for fees received</t>
  </si>
  <si>
    <t>Fire Academy</t>
  </si>
  <si>
    <t>Fire Academy Fees</t>
  </si>
  <si>
    <t>Training fees</t>
  </si>
  <si>
    <t>Major donation</t>
  </si>
  <si>
    <t>inc. 3500 3/28</t>
  </si>
  <si>
    <t>inc. $95,000 11/29/04, 2500 5/23</t>
  </si>
  <si>
    <t>Supplies and Equipment - Vehicle (now 9)</t>
  </si>
  <si>
    <t>in 12/04, 3/05, 6/05</t>
  </si>
  <si>
    <t>inc 2700 for fees</t>
  </si>
  <si>
    <t>inc 2000 5/23</t>
  </si>
  <si>
    <t>inc 6000 5/23</t>
  </si>
  <si>
    <t>inc 4500 5/23</t>
  </si>
  <si>
    <t>Fire Prevention now CE (26) &amp; PE (40)</t>
  </si>
  <si>
    <t>inc 4000 5/23</t>
  </si>
  <si>
    <t>inc 2500 5/23</t>
  </si>
  <si>
    <t>inc 32000 5/23</t>
  </si>
  <si>
    <t>added 7/28/05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</si>
</sst>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73" formatCode="0_);\(0\)"/>
  </numFmts>
  <fonts count="49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name val="Aachen BT"/>
      <family val="1"/>
    </font>
    <font>
      <sz val="12"/>
      <color indexed="17"/>
      <name val="Arial"/>
      <family val="2"/>
    </font>
    <font>
      <b/>
      <sz val="12"/>
      <name val="Aachen BT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sz val="12"/>
      <color indexed="10"/>
      <name val="Arial"/>
      <family val="2"/>
    </font>
    <font>
      <b/>
      <sz val="12"/>
      <name val="Aachen BT"/>
      <family val="1"/>
    </font>
    <font>
      <sz val="8"/>
      <name val="Aachen BT"/>
    </font>
    <font>
      <b/>
      <sz val="8"/>
      <name val="Aachen BT"/>
    </font>
    <font>
      <sz val="8"/>
      <name val="Arial"/>
      <family val="2"/>
    </font>
    <font>
      <sz val="12"/>
      <name val="Arial"/>
    </font>
    <font>
      <sz val="10"/>
      <name val="Arial"/>
      <family val="2"/>
    </font>
    <font>
      <sz val="10"/>
      <name val="Arial Narrow"/>
      <family val="2"/>
    </font>
    <font>
      <sz val="14"/>
      <name val="Arial"/>
      <family val="2"/>
    </font>
    <font>
      <sz val="11"/>
      <name val="Arial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i/>
      <sz val="1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2"/>
      <color indexed="48"/>
      <name val="Arial"/>
      <family val="2"/>
    </font>
    <font>
      <sz val="8"/>
      <name val="Arial"/>
    </font>
    <font>
      <u/>
      <sz val="10"/>
      <name val="Arial"/>
    </font>
    <font>
      <b/>
      <sz val="10"/>
      <color indexed="57"/>
      <name val="Arial"/>
    </font>
    <font>
      <b/>
      <sz val="10"/>
      <color indexed="11"/>
      <name val="Arial"/>
    </font>
    <font>
      <sz val="10"/>
      <color indexed="10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b/>
      <sz val="10"/>
      <name val="Arial"/>
    </font>
    <font>
      <b/>
      <sz val="10"/>
      <name val="Arial Narrow"/>
      <family val="2"/>
    </font>
    <font>
      <sz val="16"/>
      <name val="Arial"/>
    </font>
    <font>
      <sz val="12"/>
      <name val="Arial Narrow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indexed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5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44" fontId="4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3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44" fontId="4" fillId="0" borderId="0" xfId="0" applyNumberFormat="1" applyFont="1"/>
    <xf numFmtId="44" fontId="5" fillId="0" borderId="0" xfId="1" applyFont="1" applyBorder="1" applyAlignment="1">
      <alignment horizontal="center"/>
    </xf>
    <xf numFmtId="44" fontId="5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4" fillId="0" borderId="0" xfId="1" applyFont="1" applyBorder="1" applyAlignment="1">
      <alignment horizontal="left"/>
    </xf>
    <xf numFmtId="8" fontId="4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44" fontId="0" fillId="0" borderId="0" xfId="0" applyNumberFormat="1" applyBorder="1" applyAlignment="1">
      <alignment horizontal="center"/>
    </xf>
    <xf numFmtId="0" fontId="22" fillId="0" borderId="0" xfId="0" applyFont="1"/>
    <xf numFmtId="0" fontId="4" fillId="0" borderId="0" xfId="0" applyFont="1" applyFill="1"/>
    <xf numFmtId="0" fontId="21" fillId="0" borderId="0" xfId="0" applyFont="1"/>
    <xf numFmtId="0" fontId="0" fillId="0" borderId="0" xfId="0" applyAlignment="1">
      <alignment horizontal="center"/>
    </xf>
    <xf numFmtId="0" fontId="21" fillId="0" borderId="0" xfId="0" applyFont="1" applyBorder="1"/>
    <xf numFmtId="44" fontId="21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Border="1"/>
    <xf numFmtId="0" fontId="27" fillId="0" borderId="0" xfId="0" applyFont="1" applyBorder="1"/>
    <xf numFmtId="44" fontId="26" fillId="0" borderId="0" xfId="0" applyNumberFormat="1" applyFont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3" xfId="1" applyFont="1" applyBorder="1"/>
    <xf numFmtId="0" fontId="5" fillId="0" borderId="4" xfId="0" applyFont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4" fontId="9" fillId="0" borderId="5" xfId="1" applyFont="1" applyBorder="1" applyAlignment="1">
      <alignment horizontal="center"/>
    </xf>
    <xf numFmtId="44" fontId="9" fillId="0" borderId="6" xfId="1" applyFont="1" applyBorder="1"/>
    <xf numFmtId="0" fontId="4" fillId="0" borderId="4" xfId="0" applyFont="1" applyBorder="1" applyAlignment="1">
      <alignment horizontal="left"/>
    </xf>
    <xf numFmtId="44" fontId="4" fillId="0" borderId="5" xfId="1" applyFont="1" applyBorder="1" applyAlignment="1">
      <alignment horizontal="center"/>
    </xf>
    <xf numFmtId="44" fontId="4" fillId="0" borderId="6" xfId="1" applyFont="1" applyBorder="1"/>
    <xf numFmtId="44" fontId="5" fillId="0" borderId="5" xfId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44" fontId="21" fillId="0" borderId="6" xfId="1" applyFont="1" applyBorder="1"/>
    <xf numFmtId="0" fontId="4" fillId="0" borderId="4" xfId="0" applyFont="1" applyFill="1" applyBorder="1"/>
    <xf numFmtId="44" fontId="4" fillId="0" borderId="5" xfId="0" applyNumberFormat="1" applyFont="1" applyFill="1" applyBorder="1"/>
    <xf numFmtId="44" fontId="5" fillId="0" borderId="6" xfId="1" applyFont="1" applyBorder="1" applyAlignment="1">
      <alignment horizontal="center"/>
    </xf>
    <xf numFmtId="44" fontId="5" fillId="0" borderId="6" xfId="1" applyFont="1" applyBorder="1" applyAlignment="1">
      <alignment horizontal="left"/>
    </xf>
    <xf numFmtId="0" fontId="4" fillId="0" borderId="4" xfId="0" applyFont="1" applyBorder="1" applyAlignment="1"/>
    <xf numFmtId="44" fontId="4" fillId="0" borderId="6" xfId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0" fillId="0" borderId="0" xfId="0" applyFont="1"/>
    <xf numFmtId="8" fontId="0" fillId="0" borderId="0" xfId="0" applyNumberFormat="1"/>
    <xf numFmtId="0" fontId="0" fillId="0" borderId="0" xfId="0" applyAlignment="1">
      <alignment wrapText="1"/>
    </xf>
    <xf numFmtId="0" fontId="34" fillId="0" borderId="0" xfId="0" applyFont="1"/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0" fillId="0" borderId="5" xfId="0" applyBorder="1"/>
    <xf numFmtId="8" fontId="0" fillId="0" borderId="5" xfId="0" applyNumberFormat="1" applyBorder="1"/>
    <xf numFmtId="0" fontId="0" fillId="0" borderId="1" xfId="0" applyBorder="1"/>
    <xf numFmtId="0" fontId="0" fillId="0" borderId="2" xfId="0" applyBorder="1"/>
    <xf numFmtId="8" fontId="0" fillId="0" borderId="2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8" fontId="0" fillId="0" borderId="11" xfId="0" applyNumberFormat="1" applyBorder="1"/>
    <xf numFmtId="0" fontId="0" fillId="0" borderId="12" xfId="0" applyBorder="1"/>
    <xf numFmtId="0" fontId="0" fillId="0" borderId="13" xfId="0" applyBorder="1"/>
    <xf numFmtId="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8" fontId="0" fillId="0" borderId="15" xfId="0" applyNumberFormat="1" applyBorder="1"/>
    <xf numFmtId="0" fontId="0" fillId="0" borderId="18" xfId="0" applyBorder="1"/>
    <xf numFmtId="0" fontId="7" fillId="0" borderId="19" xfId="0" applyFont="1" applyBorder="1"/>
    <xf numFmtId="0" fontId="7" fillId="0" borderId="14" xfId="0" applyFont="1" applyBorder="1"/>
    <xf numFmtId="8" fontId="7" fillId="0" borderId="20" xfId="0" applyNumberFormat="1" applyFont="1" applyBorder="1"/>
    <xf numFmtId="8" fontId="7" fillId="0" borderId="21" xfId="0" applyNumberFormat="1" applyFont="1" applyBorder="1"/>
    <xf numFmtId="8" fontId="0" fillId="0" borderId="8" xfId="0" applyNumberFormat="1" applyBorder="1"/>
    <xf numFmtId="0" fontId="7" fillId="0" borderId="0" xfId="0" applyFont="1"/>
    <xf numFmtId="8" fontId="2" fillId="0" borderId="22" xfId="0" applyNumberFormat="1" applyFont="1" applyBorder="1"/>
    <xf numFmtId="0" fontId="7" fillId="0" borderId="12" xfId="0" applyFont="1" applyBorder="1"/>
    <xf numFmtId="0" fontId="36" fillId="0" borderId="0" xfId="0" applyFont="1"/>
    <xf numFmtId="8" fontId="0" fillId="0" borderId="6" xfId="0" applyNumberFormat="1" applyBorder="1"/>
    <xf numFmtId="8" fontId="0" fillId="0" borderId="9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8" fontId="0" fillId="0" borderId="3" xfId="0" applyNumberFormat="1" applyBorder="1"/>
    <xf numFmtId="0" fontId="39" fillId="0" borderId="0" xfId="0" applyFont="1"/>
    <xf numFmtId="0" fontId="22" fillId="0" borderId="0" xfId="0" applyFont="1" applyAlignment="1">
      <alignment wrapText="1"/>
    </xf>
    <xf numFmtId="0" fontId="21" fillId="0" borderId="4" xfId="0" applyFont="1" applyBorder="1"/>
    <xf numFmtId="44" fontId="21" fillId="0" borderId="5" xfId="0" applyNumberFormat="1" applyFont="1" applyBorder="1"/>
    <xf numFmtId="44" fontId="21" fillId="0" borderId="6" xfId="0" applyNumberFormat="1" applyFont="1" applyBorder="1"/>
    <xf numFmtId="0" fontId="21" fillId="2" borderId="4" xfId="0" applyFont="1" applyFill="1" applyBorder="1"/>
    <xf numFmtId="8" fontId="21" fillId="2" borderId="5" xfId="1" applyNumberFormat="1" applyFont="1" applyFill="1" applyBorder="1"/>
    <xf numFmtId="44" fontId="21" fillId="2" borderId="6" xfId="0" applyNumberFormat="1" applyFont="1" applyFill="1" applyBorder="1"/>
    <xf numFmtId="0" fontId="21" fillId="2" borderId="4" xfId="0" applyFont="1" applyFill="1" applyBorder="1" applyAlignment="1"/>
    <xf numFmtId="44" fontId="21" fillId="2" borderId="5" xfId="1" applyNumberFormat="1" applyFont="1" applyFill="1" applyBorder="1"/>
    <xf numFmtId="0" fontId="21" fillId="2" borderId="5" xfId="0" applyFont="1" applyFill="1" applyBorder="1"/>
    <xf numFmtId="44" fontId="21" fillId="2" borderId="5" xfId="1" applyFont="1" applyFill="1" applyBorder="1"/>
    <xf numFmtId="0" fontId="37" fillId="2" borderId="5" xfId="0" applyFont="1" applyFill="1" applyBorder="1"/>
    <xf numFmtId="0" fontId="28" fillId="2" borderId="6" xfId="0" applyFont="1" applyFill="1" applyBorder="1"/>
    <xf numFmtId="0" fontId="21" fillId="0" borderId="4" xfId="0" applyFont="1" applyBorder="1" applyAlignment="1"/>
    <xf numFmtId="44" fontId="21" fillId="0" borderId="5" xfId="1" applyFont="1" applyBorder="1" applyAlignment="1">
      <alignment horizontal="center"/>
    </xf>
    <xf numFmtId="44" fontId="21" fillId="0" borderId="5" xfId="1" applyFont="1" applyBorder="1" applyAlignment="1">
      <alignment horizontal="left"/>
    </xf>
    <xf numFmtId="0" fontId="38" fillId="0" borderId="4" xfId="0" applyFont="1" applyBorder="1"/>
    <xf numFmtId="0" fontId="21" fillId="0" borderId="5" xfId="0" applyFont="1" applyBorder="1"/>
    <xf numFmtId="0" fontId="0" fillId="0" borderId="4" xfId="0" applyBorder="1" applyAlignment="1">
      <alignment horizontal="center"/>
    </xf>
    <xf numFmtId="8" fontId="0" fillId="0" borderId="5" xfId="0" applyNumberFormat="1" applyBorder="1" applyAlignment="1">
      <alignment horizontal="center"/>
    </xf>
    <xf numFmtId="8" fontId="21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44" fontId="0" fillId="0" borderId="26" xfId="0" applyNumberFormat="1" applyBorder="1" applyAlignment="1">
      <alignment horizontal="center"/>
    </xf>
    <xf numFmtId="0" fontId="0" fillId="0" borderId="26" xfId="0" applyBorder="1"/>
    <xf numFmtId="0" fontId="0" fillId="0" borderId="0" xfId="0" applyBorder="1" applyAlignment="1">
      <alignment horizontal="center"/>
    </xf>
    <xf numFmtId="44" fontId="0" fillId="0" borderId="9" xfId="0" applyNumberForma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0" fillId="0" borderId="1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29" xfId="0" applyFont="1" applyBorder="1"/>
    <xf numFmtId="44" fontId="0" fillId="0" borderId="26" xfId="0" applyNumberFormat="1" applyBorder="1"/>
    <xf numFmtId="44" fontId="0" fillId="0" borderId="0" xfId="0" applyNumberFormat="1" applyBorder="1"/>
    <xf numFmtId="8" fontId="0" fillId="0" borderId="16" xfId="0" applyNumberFormat="1" applyFill="1" applyBorder="1"/>
    <xf numFmtId="0" fontId="0" fillId="0" borderId="30" xfId="0" applyFill="1" applyBorder="1"/>
    <xf numFmtId="8" fontId="0" fillId="0" borderId="3" xfId="0" applyNumberFormat="1" applyFill="1" applyBorder="1"/>
    <xf numFmtId="8" fontId="0" fillId="0" borderId="6" xfId="0" applyNumberFormat="1" applyFill="1" applyBorder="1"/>
    <xf numFmtId="8" fontId="2" fillId="0" borderId="31" xfId="0" applyNumberFormat="1" applyFont="1" applyBorder="1"/>
    <xf numFmtId="8" fontId="0" fillId="0" borderId="32" xfId="0" applyNumberFormat="1" applyBorder="1"/>
    <xf numFmtId="0" fontId="3" fillId="0" borderId="0" xfId="0" applyFont="1" applyFill="1" applyBorder="1"/>
    <xf numFmtId="0" fontId="20" fillId="0" borderId="0" xfId="0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left"/>
    </xf>
    <xf numFmtId="0" fontId="4" fillId="3" borderId="2" xfId="1" applyNumberFormat="1" applyFont="1" applyFill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center"/>
    </xf>
    <xf numFmtId="0" fontId="4" fillId="0" borderId="4" xfId="0" applyFont="1" applyBorder="1"/>
    <xf numFmtId="44" fontId="4" fillId="0" borderId="5" xfId="0" applyNumberFormat="1" applyFont="1" applyBorder="1"/>
    <xf numFmtId="44" fontId="6" fillId="0" borderId="6" xfId="1" applyNumberFormat="1" applyFont="1" applyBorder="1" applyAlignment="1">
      <alignment horizontal="center"/>
    </xf>
    <xf numFmtId="0" fontId="20" fillId="0" borderId="4" xfId="0" applyFont="1" applyBorder="1"/>
    <xf numFmtId="44" fontId="4" fillId="0" borderId="6" xfId="1" applyNumberFormat="1" applyFont="1" applyBorder="1" applyAlignment="1">
      <alignment horizontal="center"/>
    </xf>
    <xf numFmtId="44" fontId="4" fillId="0" borderId="5" xfId="1" applyNumberFormat="1" applyFont="1" applyBorder="1"/>
    <xf numFmtId="44" fontId="4" fillId="0" borderId="6" xfId="1" applyNumberFormat="1" applyFont="1" applyBorder="1"/>
    <xf numFmtId="44" fontId="4" fillId="0" borderId="5" xfId="1" applyNumberFormat="1" applyFont="1" applyBorder="1" applyAlignment="1">
      <alignment horizontal="center"/>
    </xf>
    <xf numFmtId="44" fontId="4" fillId="0" borderId="5" xfId="1" applyNumberFormat="1" applyFont="1" applyFill="1" applyBorder="1"/>
    <xf numFmtId="44" fontId="4" fillId="0" borderId="6" xfId="1" applyNumberFormat="1" applyFont="1" applyFill="1" applyBorder="1"/>
    <xf numFmtId="44" fontId="4" fillId="0" borderId="5" xfId="1" applyNumberFormat="1" applyFont="1" applyBorder="1" applyAlignment="1">
      <alignment horizontal="left"/>
    </xf>
    <xf numFmtId="44" fontId="4" fillId="0" borderId="6" xfId="1" applyNumberFormat="1" applyFont="1" applyBorder="1" applyAlignment="1">
      <alignment horizontal="left"/>
    </xf>
    <xf numFmtId="44" fontId="20" fillId="0" borderId="6" xfId="0" applyNumberFormat="1" applyFont="1" applyBorder="1"/>
    <xf numFmtId="0" fontId="20" fillId="0" borderId="7" xfId="0" applyFont="1" applyBorder="1"/>
    <xf numFmtId="0" fontId="20" fillId="0" borderId="10" xfId="0" applyFont="1" applyBorder="1"/>
    <xf numFmtId="44" fontId="20" fillId="0" borderId="11" xfId="0" applyNumberFormat="1" applyFont="1" applyBorder="1"/>
    <xf numFmtId="44" fontId="4" fillId="0" borderId="33" xfId="1" applyNumberFormat="1" applyFont="1" applyBorder="1" applyAlignment="1">
      <alignment horizontal="center"/>
    </xf>
    <xf numFmtId="0" fontId="4" fillId="0" borderId="34" xfId="0" applyFont="1" applyBorder="1"/>
    <xf numFmtId="44" fontId="4" fillId="0" borderId="35" xfId="1" applyNumberFormat="1" applyFont="1" applyBorder="1"/>
    <xf numFmtId="44" fontId="4" fillId="0" borderId="36" xfId="1" applyNumberFormat="1" applyFont="1" applyBorder="1"/>
    <xf numFmtId="0" fontId="5" fillId="3" borderId="2" xfId="0" applyFont="1" applyFill="1" applyBorder="1"/>
    <xf numFmtId="44" fontId="5" fillId="3" borderId="3" xfId="1" applyFont="1" applyFill="1" applyBorder="1"/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8" fontId="9" fillId="0" borderId="5" xfId="0" applyNumberFormat="1" applyFont="1" applyBorder="1"/>
    <xf numFmtId="0" fontId="9" fillId="0" borderId="6" xfId="1" applyNumberFormat="1" applyFont="1" applyBorder="1" applyAlignment="1">
      <alignment horizontal="center"/>
    </xf>
    <xf numFmtId="0" fontId="5" fillId="0" borderId="5" xfId="0" applyFont="1" applyBorder="1"/>
    <xf numFmtId="8" fontId="4" fillId="0" borderId="5" xfId="0" applyNumberFormat="1" applyFont="1" applyBorder="1"/>
    <xf numFmtId="0" fontId="32" fillId="0" borderId="4" xfId="0" applyFont="1" applyBorder="1" applyAlignment="1">
      <alignment horizontal="left"/>
    </xf>
    <xf numFmtId="0" fontId="5" fillId="3" borderId="2" xfId="1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44" fontId="5" fillId="0" borderId="6" xfId="1" applyFont="1" applyBorder="1"/>
    <xf numFmtId="44" fontId="5" fillId="0" borderId="8" xfId="1" applyFont="1" applyBorder="1" applyAlignment="1">
      <alignment horizontal="center"/>
    </xf>
    <xf numFmtId="44" fontId="5" fillId="0" borderId="9" xfId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4" fillId="0" borderId="33" xfId="1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44" fontId="5" fillId="0" borderId="15" xfId="1" applyFont="1" applyBorder="1" applyAlignment="1">
      <alignment horizontal="center"/>
    </xf>
    <xf numFmtId="44" fontId="5" fillId="0" borderId="16" xfId="1" applyFont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28" xfId="1" applyNumberFormat="1" applyFont="1" applyFill="1" applyBorder="1" applyAlignment="1">
      <alignment horizontal="center"/>
    </xf>
    <xf numFmtId="44" fontId="5" fillId="3" borderId="29" xfId="1" applyFont="1" applyFill="1" applyBorder="1"/>
    <xf numFmtId="8" fontId="4" fillId="0" borderId="11" xfId="0" applyNumberFormat="1" applyFont="1" applyBorder="1" applyAlignment="1">
      <alignment vertical="center"/>
    </xf>
    <xf numFmtId="44" fontId="4" fillId="0" borderId="33" xfId="1" applyFont="1" applyBorder="1"/>
    <xf numFmtId="8" fontId="5" fillId="0" borderId="15" xfId="0" applyNumberFormat="1" applyFont="1" applyBorder="1"/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44" fontId="4" fillId="0" borderId="13" xfId="1" applyFont="1" applyBorder="1" applyAlignment="1">
      <alignment horizontal="center"/>
    </xf>
    <xf numFmtId="44" fontId="4" fillId="0" borderId="17" xfId="1" applyFont="1" applyBorder="1"/>
    <xf numFmtId="0" fontId="5" fillId="3" borderId="14" xfId="0" applyFont="1" applyFill="1" applyBorder="1" applyAlignment="1">
      <alignment horizontal="left"/>
    </xf>
    <xf numFmtId="0" fontId="5" fillId="3" borderId="15" xfId="1" applyNumberFormat="1" applyFont="1" applyFill="1" applyBorder="1" applyAlignment="1">
      <alignment horizontal="center"/>
    </xf>
    <xf numFmtId="44" fontId="5" fillId="3" borderId="16" xfId="1" applyFont="1" applyFill="1" applyBorder="1"/>
    <xf numFmtId="0" fontId="5" fillId="0" borderId="4" xfId="0" applyFont="1" applyBorder="1"/>
    <xf numFmtId="0" fontId="5" fillId="0" borderId="6" xfId="0" applyFont="1" applyBorder="1"/>
    <xf numFmtId="44" fontId="4" fillId="0" borderId="5" xfId="1" applyFont="1" applyBorder="1"/>
    <xf numFmtId="44" fontId="20" fillId="0" borderId="5" xfId="0" applyNumberFormat="1" applyFont="1" applyBorder="1" applyAlignment="1">
      <alignment horizontal="center"/>
    </xf>
    <xf numFmtId="0" fontId="0" fillId="0" borderId="33" xfId="0" applyBorder="1"/>
    <xf numFmtId="44" fontId="7" fillId="0" borderId="15" xfId="0" applyNumberFormat="1" applyFont="1" applyBorder="1"/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5" xfId="0" applyFont="1" applyFill="1" applyBorder="1" applyAlignment="1"/>
    <xf numFmtId="44" fontId="21" fillId="0" borderId="5" xfId="1" applyFont="1" applyBorder="1"/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0" fontId="21" fillId="0" borderId="1" xfId="0" applyFont="1" applyBorder="1"/>
    <xf numFmtId="0" fontId="21" fillId="0" borderId="2" xfId="0" applyFont="1" applyBorder="1"/>
    <xf numFmtId="44" fontId="21" fillId="0" borderId="2" xfId="1" applyFont="1" applyBorder="1"/>
    <xf numFmtId="44" fontId="21" fillId="0" borderId="3" xfId="1" applyFont="1" applyBorder="1"/>
    <xf numFmtId="14" fontId="21" fillId="0" borderId="4" xfId="0" applyNumberFormat="1" applyFont="1" applyBorder="1" applyAlignment="1">
      <alignment horizontal="center"/>
    </xf>
    <xf numFmtId="0" fontId="21" fillId="0" borderId="7" xfId="0" applyFont="1" applyBorder="1"/>
    <xf numFmtId="0" fontId="21" fillId="0" borderId="8" xfId="0" applyFont="1" applyBorder="1" applyAlignment="1">
      <alignment horizontal="left"/>
    </xf>
    <xf numFmtId="44" fontId="21" fillId="0" borderId="8" xfId="1" applyFont="1" applyBorder="1"/>
    <xf numFmtId="44" fontId="21" fillId="0" borderId="9" xfId="1" applyFont="1" applyBorder="1"/>
    <xf numFmtId="0" fontId="7" fillId="0" borderId="15" xfId="0" applyFont="1" applyBorder="1"/>
    <xf numFmtId="44" fontId="7" fillId="0" borderId="15" xfId="1" applyFont="1" applyBorder="1"/>
    <xf numFmtId="44" fontId="7" fillId="0" borderId="16" xfId="1" applyFont="1" applyBorder="1"/>
    <xf numFmtId="0" fontId="3" fillId="0" borderId="14" xfId="0" applyFont="1" applyBorder="1"/>
    <xf numFmtId="0" fontId="3" fillId="0" borderId="15" xfId="0" applyFont="1" applyBorder="1"/>
    <xf numFmtId="44" fontId="3" fillId="0" borderId="15" xfId="1" applyFont="1" applyBorder="1"/>
    <xf numFmtId="0" fontId="3" fillId="0" borderId="16" xfId="0" applyFont="1" applyBorder="1"/>
    <xf numFmtId="0" fontId="41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left"/>
    </xf>
    <xf numFmtId="0" fontId="26" fillId="0" borderId="15" xfId="1" applyNumberFormat="1" applyFont="1" applyBorder="1" applyAlignment="1">
      <alignment horizontal="center"/>
    </xf>
    <xf numFmtId="0" fontId="27" fillId="0" borderId="16" xfId="1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4" fontId="9" fillId="0" borderId="5" xfId="1" applyFont="1" applyBorder="1"/>
    <xf numFmtId="44" fontId="5" fillId="0" borderId="5" xfId="1" applyFont="1" applyBorder="1"/>
    <xf numFmtId="0" fontId="5" fillId="0" borderId="4" xfId="0" applyFont="1" applyBorder="1" applyAlignment="1"/>
    <xf numFmtId="44" fontId="5" fillId="0" borderId="5" xfId="1" applyFont="1" applyBorder="1" applyAlignment="1">
      <alignment horizontal="left"/>
    </xf>
    <xf numFmtId="44" fontId="4" fillId="0" borderId="5" xfId="1" applyFont="1" applyBorder="1" applyAlignment="1">
      <alignment horizontal="left"/>
    </xf>
    <xf numFmtId="44" fontId="4" fillId="0" borderId="13" xfId="1" applyFont="1" applyBorder="1"/>
    <xf numFmtId="44" fontId="4" fillId="0" borderId="11" xfId="1" applyFont="1" applyBorder="1" applyAlignment="1">
      <alignment horizontal="left"/>
    </xf>
    <xf numFmtId="44" fontId="5" fillId="0" borderId="15" xfId="1" applyFont="1" applyBorder="1" applyAlignment="1">
      <alignment horizontal="left"/>
    </xf>
    <xf numFmtId="44" fontId="5" fillId="0" borderId="16" xfId="1" applyFont="1" applyBorder="1"/>
    <xf numFmtId="44" fontId="5" fillId="0" borderId="15" xfId="1" applyFont="1" applyBorder="1"/>
    <xf numFmtId="0" fontId="9" fillId="0" borderId="5" xfId="1" applyNumberFormat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44" fontId="5" fillId="3" borderId="15" xfId="1" applyFont="1" applyFill="1" applyBorder="1"/>
    <xf numFmtId="0" fontId="11" fillId="0" borderId="10" xfId="0" applyFont="1" applyBorder="1" applyAlignment="1">
      <alignment horizontal="center"/>
    </xf>
    <xf numFmtId="44" fontId="11" fillId="0" borderId="11" xfId="1" applyFont="1" applyBorder="1"/>
    <xf numFmtId="44" fontId="11" fillId="0" borderId="33" xfId="1" applyFont="1" applyBorder="1"/>
    <xf numFmtId="44" fontId="4" fillId="0" borderId="8" xfId="1" applyFont="1" applyBorder="1" applyAlignment="1">
      <alignment horizontal="left"/>
    </xf>
    <xf numFmtId="44" fontId="4" fillId="0" borderId="9" xfId="1" applyFont="1" applyBorder="1"/>
    <xf numFmtId="44" fontId="4" fillId="0" borderId="15" xfId="1" applyFont="1" applyBorder="1" applyAlignment="1">
      <alignment horizontal="left"/>
    </xf>
    <xf numFmtId="44" fontId="4" fillId="0" borderId="16" xfId="1" applyFont="1" applyBorder="1"/>
    <xf numFmtId="0" fontId="4" fillId="0" borderId="10" xfId="0" applyFont="1" applyBorder="1" applyAlignment="1">
      <alignment horizontal="left"/>
    </xf>
    <xf numFmtId="44" fontId="4" fillId="0" borderId="11" xfId="1" applyFont="1" applyBorder="1"/>
    <xf numFmtId="0" fontId="5" fillId="0" borderId="14" xfId="0" applyFont="1" applyBorder="1" applyAlignment="1">
      <alignment horizontal="left"/>
    </xf>
    <xf numFmtId="44" fontId="4" fillId="0" borderId="5" xfId="1" applyFont="1" applyFill="1" applyBorder="1"/>
    <xf numFmtId="44" fontId="4" fillId="0" borderId="6" xfId="1" applyFont="1" applyFill="1" applyBorder="1"/>
    <xf numFmtId="44" fontId="5" fillId="0" borderId="15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4" fontId="4" fillId="0" borderId="5" xfId="0" applyNumberFormat="1" applyFont="1" applyBorder="1" applyAlignment="1">
      <alignment horizontal="center" vertical="center"/>
    </xf>
    <xf numFmtId="44" fontId="10" fillId="0" borderId="6" xfId="0" applyNumberFormat="1" applyFont="1" applyBorder="1" applyAlignment="1">
      <alignment horizontal="center" vertical="center"/>
    </xf>
    <xf numFmtId="44" fontId="4" fillId="0" borderId="6" xfId="0" applyNumberFormat="1" applyFont="1" applyBorder="1" applyAlignment="1">
      <alignment horizontal="center" vertical="center"/>
    </xf>
    <xf numFmtId="44" fontId="4" fillId="0" borderId="6" xfId="0" applyNumberFormat="1" applyFont="1" applyBorder="1" applyAlignment="1">
      <alignment horizontal="center"/>
    </xf>
    <xf numFmtId="44" fontId="10" fillId="0" borderId="5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6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4" fontId="4" fillId="0" borderId="6" xfId="0" applyNumberFormat="1" applyFont="1" applyFill="1" applyBorder="1" applyAlignment="1">
      <alignment horizontal="center" vertical="center"/>
    </xf>
    <xf numFmtId="44" fontId="4" fillId="0" borderId="5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4" fontId="5" fillId="0" borderId="8" xfId="0" applyNumberFormat="1" applyFont="1" applyBorder="1" applyAlignment="1">
      <alignment horizontal="center" vertical="center"/>
    </xf>
    <xf numFmtId="44" fontId="5" fillId="0" borderId="9" xfId="0" applyNumberFormat="1" applyFont="1" applyBorder="1" applyAlignment="1">
      <alignment horizontal="center" vertical="center"/>
    </xf>
    <xf numFmtId="0" fontId="3" fillId="0" borderId="4" xfId="0" applyFont="1" applyBorder="1"/>
    <xf numFmtId="44" fontId="3" fillId="0" borderId="5" xfId="1" applyNumberFormat="1" applyFont="1" applyBorder="1"/>
    <xf numFmtId="44" fontId="3" fillId="0" borderId="5" xfId="0" applyNumberFormat="1" applyFont="1" applyBorder="1" applyAlignment="1">
      <alignment horizontal="center"/>
    </xf>
    <xf numFmtId="0" fontId="23" fillId="0" borderId="14" xfId="0" applyFont="1" applyBorder="1"/>
    <xf numFmtId="44" fontId="5" fillId="0" borderId="15" xfId="0" applyNumberFormat="1" applyFont="1" applyBorder="1"/>
    <xf numFmtId="44" fontId="5" fillId="0" borderId="16" xfId="0" applyNumberFormat="1" applyFont="1" applyBorder="1"/>
    <xf numFmtId="0" fontId="5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/>
    <xf numFmtId="0" fontId="21" fillId="0" borderId="33" xfId="0" applyFont="1" applyBorder="1"/>
    <xf numFmtId="44" fontId="4" fillId="0" borderId="6" xfId="0" applyNumberFormat="1" applyFont="1" applyBorder="1" applyAlignment="1"/>
    <xf numFmtId="0" fontId="5" fillId="0" borderId="6" xfId="0" applyFont="1" applyBorder="1" applyAlignment="1">
      <alignment horizontal="center"/>
    </xf>
    <xf numFmtId="44" fontId="3" fillId="0" borderId="6" xfId="1" applyFont="1" applyBorder="1"/>
    <xf numFmtId="44" fontId="2" fillId="0" borderId="6" xfId="0" applyNumberFormat="1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44" fontId="3" fillId="0" borderId="6" xfId="0" applyNumberFormat="1" applyFont="1" applyBorder="1"/>
    <xf numFmtId="44" fontId="2" fillId="0" borderId="6" xfId="0" applyNumberFormat="1" applyFont="1" applyBorder="1" applyAlignment="1">
      <alignment horizontal="center"/>
    </xf>
    <xf numFmtId="44" fontId="2" fillId="0" borderId="6" xfId="1" applyFont="1" applyBorder="1"/>
    <xf numFmtId="0" fontId="5" fillId="0" borderId="12" xfId="0" applyFont="1" applyBorder="1"/>
    <xf numFmtId="0" fontId="4" fillId="0" borderId="13" xfId="0" applyFont="1" applyBorder="1"/>
    <xf numFmtId="0" fontId="4" fillId="0" borderId="17" xfId="0" applyFont="1" applyBorder="1"/>
    <xf numFmtId="4" fontId="4" fillId="3" borderId="15" xfId="0" applyNumberFormat="1" applyFont="1" applyFill="1" applyBorder="1"/>
    <xf numFmtId="44" fontId="4" fillId="3" borderId="15" xfId="1" applyFont="1" applyFill="1" applyBorder="1"/>
    <xf numFmtId="0" fontId="4" fillId="3" borderId="16" xfId="0" applyFont="1" applyFill="1" applyBorder="1"/>
    <xf numFmtId="0" fontId="5" fillId="0" borderId="10" xfId="0" applyFont="1" applyBorder="1"/>
    <xf numFmtId="0" fontId="4" fillId="0" borderId="11" xfId="0" applyFont="1" applyBorder="1"/>
    <xf numFmtId="44" fontId="2" fillId="0" borderId="33" xfId="0" applyNumberFormat="1" applyFont="1" applyBorder="1"/>
    <xf numFmtId="0" fontId="5" fillId="0" borderId="14" xfId="0" applyFont="1" applyBorder="1" applyAlignment="1">
      <alignment horizontal="right"/>
    </xf>
    <xf numFmtId="0" fontId="4" fillId="0" borderId="15" xfId="0" applyFont="1" applyBorder="1"/>
    <xf numFmtId="0" fontId="3" fillId="0" borderId="4" xfId="0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24" fillId="0" borderId="5" xfId="0" applyFont="1" applyBorder="1"/>
    <xf numFmtId="0" fontId="24" fillId="0" borderId="4" xfId="0" applyFont="1" applyBorder="1"/>
    <xf numFmtId="44" fontId="3" fillId="0" borderId="5" xfId="1" applyFont="1" applyBorder="1"/>
    <xf numFmtId="0" fontId="5" fillId="0" borderId="12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3" fillId="0" borderId="10" xfId="0" applyFont="1" applyBorder="1"/>
    <xf numFmtId="44" fontId="3" fillId="0" borderId="11" xfId="1" applyNumberFormat="1" applyFont="1" applyBorder="1"/>
    <xf numFmtId="44" fontId="4" fillId="0" borderId="33" xfId="1" applyNumberFormat="1" applyFont="1" applyBorder="1"/>
    <xf numFmtId="44" fontId="0" fillId="0" borderId="15" xfId="0" applyNumberFormat="1" applyBorder="1"/>
    <xf numFmtId="44" fontId="0" fillId="0" borderId="16" xfId="0" applyNumberFormat="1" applyBorder="1"/>
    <xf numFmtId="0" fontId="4" fillId="0" borderId="4" xfId="0" applyFont="1" applyBorder="1" applyAlignment="1">
      <alignment vertical="center" wrapText="1"/>
    </xf>
    <xf numFmtId="44" fontId="9" fillId="0" borderId="5" xfId="1" applyNumberFormat="1" applyFont="1" applyBorder="1" applyAlignment="1">
      <alignment horizontal="center"/>
    </xf>
    <xf numFmtId="44" fontId="9" fillId="0" borderId="6" xfId="1" applyNumberFormat="1" applyFont="1" applyBorder="1" applyAlignment="1">
      <alignment horizontal="center"/>
    </xf>
    <xf numFmtId="44" fontId="5" fillId="0" borderId="5" xfId="1" applyNumberFormat="1" applyFont="1" applyBorder="1" applyAlignment="1">
      <alignment horizontal="center"/>
    </xf>
    <xf numFmtId="44" fontId="5" fillId="0" borderId="6" xfId="1" applyNumberFormat="1" applyFont="1" applyBorder="1" applyAlignment="1">
      <alignment horizontal="center"/>
    </xf>
    <xf numFmtId="44" fontId="4" fillId="0" borderId="11" xfId="1" applyNumberFormat="1" applyFont="1" applyBorder="1"/>
    <xf numFmtId="0" fontId="5" fillId="3" borderId="29" xfId="1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5" fillId="0" borderId="18" xfId="1" applyFont="1" applyBorder="1" applyAlignment="1">
      <alignment horizontal="left"/>
    </xf>
    <xf numFmtId="44" fontId="5" fillId="0" borderId="30" xfId="1" applyFont="1" applyBorder="1" applyAlignment="1">
      <alignment horizontal="left"/>
    </xf>
    <xf numFmtId="44" fontId="4" fillId="0" borderId="2" xfId="1" applyFont="1" applyBorder="1"/>
    <xf numFmtId="0" fontId="4" fillId="0" borderId="7" xfId="0" applyFont="1" applyBorder="1" applyAlignment="1">
      <alignment horizontal="center"/>
    </xf>
    <xf numFmtId="44" fontId="4" fillId="0" borderId="9" xfId="1" applyFont="1" applyBorder="1" applyAlignment="1">
      <alignment horizontal="left"/>
    </xf>
    <xf numFmtId="44" fontId="9" fillId="0" borderId="5" xfId="1" applyFont="1" applyBorder="1" applyAlignment="1"/>
    <xf numFmtId="0" fontId="5" fillId="0" borderId="5" xfId="1" applyNumberFormat="1" applyFont="1" applyBorder="1" applyAlignment="1"/>
    <xf numFmtId="44" fontId="3" fillId="0" borderId="5" xfId="1" applyNumberFormat="1" applyFont="1" applyBorder="1" applyAlignment="1"/>
    <xf numFmtId="8" fontId="4" fillId="0" borderId="6" xfId="0" applyNumberFormat="1" applyFont="1" applyBorder="1"/>
    <xf numFmtId="44" fontId="3" fillId="0" borderId="5" xfId="1" applyNumberFormat="1" applyFont="1" applyFill="1" applyBorder="1" applyAlignment="1"/>
    <xf numFmtId="44" fontId="5" fillId="0" borderId="18" xfId="1" applyFont="1" applyBorder="1" applyAlignment="1">
      <alignment horizontal="center"/>
    </xf>
    <xf numFmtId="44" fontId="4" fillId="0" borderId="8" xfId="1" applyFont="1" applyBorder="1" applyAlignment="1">
      <alignment horizontal="center"/>
    </xf>
    <xf numFmtId="0" fontId="5" fillId="3" borderId="28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44" fontId="5" fillId="0" borderId="18" xfId="1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6" xfId="1" applyFont="1" applyBorder="1"/>
    <xf numFmtId="49" fontId="3" fillId="0" borderId="4" xfId="0" applyNumberFormat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0" fontId="3" fillId="0" borderId="4" xfId="0" applyFont="1" applyFill="1" applyBorder="1"/>
    <xf numFmtId="44" fontId="3" fillId="0" borderId="5" xfId="1" applyFont="1" applyFill="1" applyBorder="1"/>
    <xf numFmtId="0" fontId="29" fillId="0" borderId="4" xfId="0" applyFont="1" applyBorder="1" applyAlignment="1"/>
    <xf numFmtId="44" fontId="5" fillId="0" borderId="30" xfId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14" fillId="0" borderId="9" xfId="1" applyFont="1" applyBorder="1" applyAlignment="1">
      <alignment horizontal="left"/>
    </xf>
    <xf numFmtId="0" fontId="20" fillId="0" borderId="0" xfId="0" applyFont="1" applyAlignment="1">
      <alignment horizontal="right" wrapText="1"/>
    </xf>
    <xf numFmtId="0" fontId="20" fillId="0" borderId="0" xfId="0" applyFont="1" applyBorder="1"/>
    <xf numFmtId="44" fontId="20" fillId="0" borderId="0" xfId="0" applyNumberFormat="1" applyFont="1" applyBorder="1"/>
    <xf numFmtId="0" fontId="4" fillId="3" borderId="28" xfId="1" applyNumberFormat="1" applyFont="1" applyFill="1" applyBorder="1" applyAlignment="1">
      <alignment horizontal="center"/>
    </xf>
    <xf numFmtId="0" fontId="4" fillId="3" borderId="29" xfId="1" applyNumberFormat="1" applyFont="1" applyFill="1" applyBorder="1" applyAlignment="1">
      <alignment horizontal="center"/>
    </xf>
    <xf numFmtId="0" fontId="20" fillId="0" borderId="19" xfId="0" applyFont="1" applyBorder="1"/>
    <xf numFmtId="44" fontId="20" fillId="0" borderId="18" xfId="0" applyNumberFormat="1" applyFont="1" applyBorder="1"/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20" fillId="0" borderId="8" xfId="0" applyFont="1" applyBorder="1"/>
    <xf numFmtId="0" fontId="20" fillId="0" borderId="9" xfId="0" applyFont="1" applyBorder="1"/>
    <xf numFmtId="44" fontId="4" fillId="3" borderId="3" xfId="1" applyFont="1" applyFill="1" applyBorder="1"/>
    <xf numFmtId="0" fontId="6" fillId="0" borderId="6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44" fontId="9" fillId="0" borderId="0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20" fillId="0" borderId="5" xfId="0" applyNumberFormat="1" applyFont="1" applyBorder="1"/>
    <xf numFmtId="0" fontId="29" fillId="0" borderId="4" xfId="0" applyFont="1" applyBorder="1"/>
    <xf numFmtId="0" fontId="5" fillId="0" borderId="19" xfId="0" applyFont="1" applyBorder="1"/>
    <xf numFmtId="44" fontId="5" fillId="0" borderId="18" xfId="0" applyNumberFormat="1" applyFont="1" applyBorder="1" applyAlignment="1">
      <alignment horizontal="center"/>
    </xf>
    <xf numFmtId="44" fontId="5" fillId="0" borderId="30" xfId="0" applyNumberFormat="1" applyFont="1" applyBorder="1" applyAlignment="1">
      <alignment horizontal="center"/>
    </xf>
    <xf numFmtId="44" fontId="20" fillId="0" borderId="8" xfId="0" applyNumberFormat="1" applyFont="1" applyBorder="1" applyAlignment="1">
      <alignment horizontal="center"/>
    </xf>
    <xf numFmtId="44" fontId="4" fillId="0" borderId="9" xfId="1" applyNumberFormat="1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44" fontId="3" fillId="0" borderId="5" xfId="1" applyNumberFormat="1" applyFont="1" applyBorder="1" applyAlignment="1">
      <alignment horizontal="center"/>
    </xf>
    <xf numFmtId="44" fontId="2" fillId="0" borderId="6" xfId="1" applyNumberFormat="1" applyFont="1" applyBorder="1" applyAlignment="1">
      <alignment horizontal="center"/>
    </xf>
    <xf numFmtId="44" fontId="3" fillId="0" borderId="5" xfId="1" applyNumberFormat="1" applyFont="1" applyBorder="1" applyAlignment="1">
      <alignment vertical="top"/>
    </xf>
    <xf numFmtId="44" fontId="3" fillId="0" borderId="6" xfId="1" applyNumberFormat="1" applyFont="1" applyBorder="1"/>
    <xf numFmtId="44" fontId="3" fillId="0" borderId="6" xfId="0" applyNumberFormat="1" applyFont="1" applyBorder="1" applyAlignment="1"/>
    <xf numFmtId="44" fontId="3" fillId="0" borderId="6" xfId="1" applyNumberFormat="1" applyFont="1" applyBorder="1" applyAlignment="1"/>
    <xf numFmtId="44" fontId="3" fillId="0" borderId="5" xfId="1" applyNumberFormat="1" applyFont="1" applyFill="1" applyBorder="1" applyAlignment="1">
      <alignment vertical="top"/>
    </xf>
    <xf numFmtId="44" fontId="2" fillId="0" borderId="18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0" borderId="8" xfId="1" applyNumberFormat="1" applyFont="1" applyBorder="1" applyAlignment="1">
      <alignment horizontal="center"/>
    </xf>
    <xf numFmtId="44" fontId="3" fillId="0" borderId="9" xfId="1" applyNumberFormat="1" applyFont="1" applyBorder="1"/>
    <xf numFmtId="0" fontId="42" fillId="0" borderId="0" xfId="0" applyFont="1" applyAlignment="1">
      <alignment horizontal="center"/>
    </xf>
    <xf numFmtId="8" fontId="20" fillId="0" borderId="6" xfId="0" applyNumberFormat="1" applyFont="1" applyBorder="1"/>
    <xf numFmtId="0" fontId="20" fillId="0" borderId="6" xfId="0" applyFont="1" applyBorder="1"/>
    <xf numFmtId="0" fontId="20" fillId="0" borderId="5" xfId="0" applyFont="1" applyBorder="1"/>
    <xf numFmtId="44" fontId="5" fillId="0" borderId="18" xfId="0" applyNumberFormat="1" applyFont="1" applyBorder="1"/>
    <xf numFmtId="8" fontId="5" fillId="0" borderId="30" xfId="0" applyNumberFormat="1" applyFont="1" applyBorder="1"/>
    <xf numFmtId="8" fontId="20" fillId="0" borderId="0" xfId="0" applyNumberFormat="1" applyFont="1" applyBorder="1"/>
    <xf numFmtId="8" fontId="5" fillId="0" borderId="0" xfId="0" applyNumberFormat="1" applyFont="1" applyBorder="1"/>
    <xf numFmtId="8" fontId="20" fillId="0" borderId="5" xfId="0" applyNumberFormat="1" applyFont="1" applyBorder="1"/>
    <xf numFmtId="8" fontId="5" fillId="0" borderId="18" xfId="0" applyNumberFormat="1" applyFont="1" applyBorder="1"/>
    <xf numFmtId="8" fontId="20" fillId="0" borderId="8" xfId="0" applyNumberFormat="1" applyFont="1" applyBorder="1"/>
    <xf numFmtId="8" fontId="20" fillId="0" borderId="9" xfId="0" applyNumberFormat="1" applyFont="1" applyBorder="1"/>
    <xf numFmtId="0" fontId="8" fillId="0" borderId="7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44" fontId="5" fillId="0" borderId="30" xfId="0" applyNumberFormat="1" applyFont="1" applyBorder="1"/>
    <xf numFmtId="0" fontId="4" fillId="0" borderId="6" xfId="0" applyFont="1" applyFill="1" applyBorder="1" applyAlignment="1">
      <alignment horizontal="center"/>
    </xf>
    <xf numFmtId="44" fontId="4" fillId="4" borderId="5" xfId="1" applyFont="1" applyFill="1" applyBorder="1"/>
    <xf numFmtId="44" fontId="4" fillId="4" borderId="6" xfId="1" applyFont="1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left"/>
    </xf>
    <xf numFmtId="44" fontId="4" fillId="4" borderId="5" xfId="0" applyNumberFormat="1" applyFont="1" applyFill="1" applyBorder="1" applyAlignment="1">
      <alignment horizontal="center"/>
    </xf>
    <xf numFmtId="44" fontId="4" fillId="4" borderId="6" xfId="0" applyNumberFormat="1" applyFont="1" applyFill="1" applyBorder="1" applyAlignment="1">
      <alignment horizontal="center"/>
    </xf>
    <xf numFmtId="0" fontId="4" fillId="5" borderId="4" xfId="0" applyFont="1" applyFill="1" applyBorder="1"/>
    <xf numFmtId="44" fontId="4" fillId="5" borderId="5" xfId="1" applyFont="1" applyFill="1" applyBorder="1"/>
    <xf numFmtId="44" fontId="4" fillId="5" borderId="6" xfId="1" applyFont="1" applyFill="1" applyBorder="1"/>
    <xf numFmtId="44" fontId="4" fillId="6" borderId="5" xfId="1" applyFont="1" applyFill="1" applyBorder="1"/>
    <xf numFmtId="44" fontId="4" fillId="6" borderId="6" xfId="1" applyFont="1" applyFill="1" applyBorder="1"/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44" fontId="4" fillId="0" borderId="8" xfId="0" applyNumberFormat="1" applyFont="1" applyBorder="1" applyAlignment="1">
      <alignment horizontal="center"/>
    </xf>
    <xf numFmtId="44" fontId="4" fillId="0" borderId="9" xfId="0" applyNumberFormat="1" applyFont="1" applyBorder="1" applyAlignment="1">
      <alignment horizontal="center"/>
    </xf>
    <xf numFmtId="8" fontId="4" fillId="0" borderId="5" xfId="0" applyNumberFormat="1" applyFont="1" applyBorder="1" applyAlignment="1">
      <alignment horizontal="center"/>
    </xf>
    <xf numFmtId="8" fontId="5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8" fontId="5" fillId="0" borderId="18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7" xfId="0" applyFont="1" applyBorder="1" applyAlignment="1"/>
    <xf numFmtId="0" fontId="0" fillId="0" borderId="19" xfId="0" applyBorder="1"/>
    <xf numFmtId="44" fontId="0" fillId="0" borderId="18" xfId="0" applyNumberFormat="1" applyBorder="1"/>
    <xf numFmtId="0" fontId="0" fillId="0" borderId="7" xfId="0" applyFill="1" applyBorder="1"/>
    <xf numFmtId="0" fontId="0" fillId="0" borderId="8" xfId="0" applyFill="1" applyBorder="1"/>
    <xf numFmtId="8" fontId="0" fillId="0" borderId="8" xfId="0" applyNumberFormat="1" applyFill="1" applyBorder="1"/>
    <xf numFmtId="44" fontId="5" fillId="0" borderId="30" xfId="1" applyFont="1" applyBorder="1"/>
    <xf numFmtId="44" fontId="11" fillId="0" borderId="8" xfId="1" applyFont="1" applyBorder="1" applyAlignment="1">
      <alignment horizontal="center"/>
    </xf>
    <xf numFmtId="44" fontId="11" fillId="0" borderId="9" xfId="1" applyFont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4" fontId="5" fillId="0" borderId="6" xfId="0" applyNumberFormat="1" applyFont="1" applyFill="1" applyBorder="1"/>
    <xf numFmtId="44" fontId="4" fillId="0" borderId="6" xfId="0" applyNumberFormat="1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9" xfId="0" applyFont="1" applyFill="1" applyBorder="1"/>
    <xf numFmtId="0" fontId="5" fillId="0" borderId="19" xfId="0" applyFont="1" applyFill="1" applyBorder="1" applyAlignment="1">
      <alignment horizontal="right"/>
    </xf>
    <xf numFmtId="44" fontId="5" fillId="0" borderId="18" xfId="0" applyNumberFormat="1" applyFont="1" applyFill="1" applyBorder="1"/>
    <xf numFmtId="44" fontId="5" fillId="0" borderId="30" xfId="0" applyNumberFormat="1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7" xfId="0" applyFont="1" applyFill="1" applyBorder="1"/>
    <xf numFmtId="44" fontId="4" fillId="0" borderId="8" xfId="0" applyNumberFormat="1" applyFont="1" applyFill="1" applyBorder="1"/>
    <xf numFmtId="44" fontId="4" fillId="0" borderId="9" xfId="0" applyNumberFormat="1" applyFont="1" applyFill="1" applyBorder="1"/>
    <xf numFmtId="44" fontId="9" fillId="0" borderId="6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9" xfId="1" applyFont="1" applyBorder="1" applyAlignment="1">
      <alignment horizontal="center"/>
    </xf>
    <xf numFmtId="44" fontId="4" fillId="3" borderId="29" xfId="1" applyFont="1" applyFill="1" applyBorder="1" applyAlignment="1">
      <alignment horizontal="center"/>
    </xf>
    <xf numFmtId="0" fontId="5" fillId="3" borderId="28" xfId="1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3" fillId="6" borderId="4" xfId="0" applyFont="1" applyFill="1" applyBorder="1"/>
    <xf numFmtId="8" fontId="0" fillId="0" borderId="30" xfId="0" applyNumberFormat="1" applyBorder="1"/>
    <xf numFmtId="0" fontId="0" fillId="7" borderId="0" xfId="0" applyFill="1"/>
    <xf numFmtId="0" fontId="0" fillId="7" borderId="28" xfId="0" applyFill="1" applyBorder="1"/>
    <xf numFmtId="0" fontId="0" fillId="7" borderId="18" xfId="0" applyFill="1" applyBorder="1"/>
    <xf numFmtId="44" fontId="0" fillId="7" borderId="37" xfId="0" applyNumberFormat="1" applyFill="1" applyBorder="1" applyAlignment="1">
      <alignment horizontal="center"/>
    </xf>
    <xf numFmtId="44" fontId="0" fillId="7" borderId="38" xfId="0" applyNumberFormat="1" applyFill="1" applyBorder="1"/>
    <xf numFmtId="44" fontId="0" fillId="7" borderId="39" xfId="0" applyNumberFormat="1" applyFill="1" applyBorder="1" applyAlignment="1">
      <alignment horizontal="center"/>
    </xf>
    <xf numFmtId="44" fontId="0" fillId="7" borderId="40" xfId="0" applyNumberFormat="1" applyFill="1" applyBorder="1"/>
    <xf numFmtId="44" fontId="20" fillId="0" borderId="0" xfId="0" applyNumberFormat="1" applyFont="1"/>
    <xf numFmtId="8" fontId="0" fillId="0" borderId="1" xfId="0" applyNumberFormat="1" applyBorder="1"/>
    <xf numFmtId="44" fontId="0" fillId="0" borderId="2" xfId="0" applyNumberFormat="1" applyBorder="1"/>
    <xf numFmtId="8" fontId="0" fillId="0" borderId="4" xfId="0" applyNumberFormat="1" applyBorder="1"/>
    <xf numFmtId="44" fontId="0" fillId="0" borderId="5" xfId="0" applyNumberFormat="1" applyBorder="1"/>
    <xf numFmtId="0" fontId="0" fillId="0" borderId="0" xfId="0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8" fontId="7" fillId="0" borderId="30" xfId="0" applyNumberFormat="1" applyFont="1" applyBorder="1"/>
    <xf numFmtId="0" fontId="0" fillId="0" borderId="41" xfId="0" applyBorder="1"/>
    <xf numFmtId="8" fontId="41" fillId="0" borderId="30" xfId="0" applyNumberFormat="1" applyFont="1" applyBorder="1"/>
    <xf numFmtId="44" fontId="21" fillId="0" borderId="24" xfId="1" applyFont="1" applyBorder="1"/>
    <xf numFmtId="44" fontId="7" fillId="0" borderId="42" xfId="1" applyFont="1" applyBorder="1"/>
    <xf numFmtId="173" fontId="21" fillId="0" borderId="42" xfId="1" applyNumberFormat="1" applyFont="1" applyBorder="1" applyAlignment="1">
      <alignment horizontal="center" vertical="center" wrapText="1"/>
    </xf>
    <xf numFmtId="44" fontId="21" fillId="0" borderId="24" xfId="1" applyNumberFormat="1" applyFont="1" applyFill="1" applyBorder="1" applyAlignment="1">
      <alignment horizontal="right"/>
    </xf>
    <xf numFmtId="44" fontId="21" fillId="0" borderId="24" xfId="1" applyNumberFormat="1" applyFont="1" applyFill="1" applyBorder="1"/>
    <xf numFmtId="44" fontId="21" fillId="0" borderId="24" xfId="1" applyNumberFormat="1" applyFont="1" applyBorder="1"/>
    <xf numFmtId="44" fontId="21" fillId="0" borderId="24" xfId="1" applyFont="1" applyFill="1" applyBorder="1"/>
    <xf numFmtId="44" fontId="21" fillId="0" borderId="23" xfId="1" applyNumberFormat="1" applyFont="1" applyBorder="1"/>
    <xf numFmtId="44" fontId="21" fillId="0" borderId="24" xfId="1" quotePrefix="1" applyNumberFormat="1" applyFont="1" applyFill="1" applyBorder="1"/>
    <xf numFmtId="0" fontId="7" fillId="0" borderId="43" xfId="0" applyFont="1" applyBorder="1" applyAlignment="1">
      <alignment horizontal="center" vertical="center" wrapText="1"/>
    </xf>
    <xf numFmtId="44" fontId="21" fillId="0" borderId="44" xfId="1" applyNumberFormat="1" applyFont="1" applyBorder="1"/>
    <xf numFmtId="44" fontId="21" fillId="0" borderId="45" xfId="1" applyNumberFormat="1" applyFont="1" applyFill="1" applyBorder="1" applyAlignment="1">
      <alignment horizontal="right"/>
    </xf>
    <xf numFmtId="44" fontId="21" fillId="0" borderId="45" xfId="1" applyNumberFormat="1" applyFont="1" applyFill="1" applyBorder="1"/>
    <xf numFmtId="44" fontId="21" fillId="0" borderId="45" xfId="1" applyNumberFormat="1" applyFont="1" applyBorder="1"/>
    <xf numFmtId="44" fontId="21" fillId="0" borderId="45" xfId="1" applyFont="1" applyFill="1" applyBorder="1"/>
    <xf numFmtId="44" fontId="21" fillId="0" borderId="45" xfId="1" applyFont="1" applyBorder="1"/>
    <xf numFmtId="44" fontId="21" fillId="0" borderId="45" xfId="1" quotePrefix="1" applyNumberFormat="1" applyFont="1" applyBorder="1"/>
    <xf numFmtId="44" fontId="7" fillId="0" borderId="43" xfId="1" applyFont="1" applyBorder="1"/>
    <xf numFmtId="0" fontId="3" fillId="0" borderId="12" xfId="0" applyFont="1" applyBorder="1" applyAlignment="1">
      <alignment horizontal="center"/>
    </xf>
    <xf numFmtId="44" fontId="3" fillId="0" borderId="13" xfId="1" applyFont="1" applyBorder="1" applyAlignment="1">
      <alignment horizontal="center"/>
    </xf>
    <xf numFmtId="44" fontId="3" fillId="0" borderId="17" xfId="1" applyFont="1" applyBorder="1"/>
    <xf numFmtId="0" fontId="2" fillId="0" borderId="4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46" fillId="0" borderId="4" xfId="0" applyFont="1" applyBorder="1" applyAlignment="1">
      <alignment horizontal="center"/>
    </xf>
    <xf numFmtId="44" fontId="46" fillId="0" borderId="5" xfId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0" fontId="3" fillId="0" borderId="4" xfId="0" applyFont="1" applyBorder="1" applyAlignment="1"/>
    <xf numFmtId="44" fontId="3" fillId="0" borderId="11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4" fontId="2" fillId="0" borderId="15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44" fontId="2" fillId="0" borderId="5" xfId="1" applyFont="1" applyBorder="1" applyAlignment="1">
      <alignment horizontal="center"/>
    </xf>
    <xf numFmtId="0" fontId="3" fillId="0" borderId="5" xfId="0" applyFont="1" applyBorder="1" applyAlignment="1"/>
    <xf numFmtId="0" fontId="3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6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44" fontId="21" fillId="0" borderId="24" xfId="0" applyNumberFormat="1" applyFont="1" applyBorder="1"/>
    <xf numFmtId="8" fontId="0" fillId="0" borderId="46" xfId="0" applyNumberFormat="1" applyBorder="1"/>
    <xf numFmtId="0" fontId="26" fillId="0" borderId="47" xfId="0" applyFont="1" applyBorder="1"/>
    <xf numFmtId="0" fontId="0" fillId="0" borderId="47" xfId="0" applyBorder="1"/>
    <xf numFmtId="0" fontId="47" fillId="0" borderId="7" xfId="0" applyFont="1" applyBorder="1"/>
    <xf numFmtId="8" fontId="0" fillId="0" borderId="10" xfId="0" applyNumberFormat="1" applyBorder="1"/>
    <xf numFmtId="44" fontId="0" fillId="0" borderId="11" xfId="0" applyNumberFormat="1" applyBorder="1"/>
    <xf numFmtId="8" fontId="0" fillId="0" borderId="33" xfId="0" applyNumberFormat="1" applyBorder="1"/>
    <xf numFmtId="0" fontId="0" fillId="0" borderId="48" xfId="0" applyBorder="1"/>
    <xf numFmtId="0" fontId="0" fillId="0" borderId="10" xfId="0" applyFill="1" applyBorder="1"/>
    <xf numFmtId="8" fontId="0" fillId="0" borderId="12" xfId="0" applyNumberFormat="1" applyBorder="1"/>
    <xf numFmtId="44" fontId="0" fillId="0" borderId="13" xfId="0" applyNumberFormat="1" applyBorder="1"/>
    <xf numFmtId="8" fontId="0" fillId="0" borderId="17" xfId="0" applyNumberFormat="1" applyBorder="1"/>
    <xf numFmtId="8" fontId="0" fillId="0" borderId="14" xfId="0" applyNumberFormat="1" applyBorder="1"/>
    <xf numFmtId="8" fontId="0" fillId="0" borderId="16" xfId="0" applyNumberFormat="1" applyBorder="1"/>
    <xf numFmtId="8" fontId="41" fillId="0" borderId="49" xfId="0" applyNumberFormat="1" applyFont="1" applyBorder="1"/>
    <xf numFmtId="0" fontId="0" fillId="1" borderId="15" xfId="0" applyFill="1" applyBorder="1"/>
    <xf numFmtId="0" fontId="0" fillId="1" borderId="5" xfId="0" applyFill="1" applyBorder="1"/>
    <xf numFmtId="0" fontId="47" fillId="0" borderId="4" xfId="0" applyFont="1" applyBorder="1"/>
    <xf numFmtId="0" fontId="47" fillId="0" borderId="4" xfId="0" applyFont="1" applyBorder="1" applyAlignment="1">
      <alignment horizontal="left"/>
    </xf>
    <xf numFmtId="8" fontId="0" fillId="0" borderId="30" xfId="0" applyNumberFormat="1" applyFill="1" applyBorder="1"/>
    <xf numFmtId="0" fontId="38" fillId="0" borderId="4" xfId="0" applyFont="1" applyBorder="1" applyAlignment="1"/>
    <xf numFmtId="0" fontId="0" fillId="7" borderId="37" xfId="0" applyFill="1" applyBorder="1"/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14" fontId="21" fillId="0" borderId="10" xfId="0" applyNumberFormat="1" applyFont="1" applyBorder="1" applyAlignment="1">
      <alignment horizontal="center"/>
    </xf>
    <xf numFmtId="44" fontId="21" fillId="0" borderId="11" xfId="1" applyFont="1" applyBorder="1"/>
    <xf numFmtId="44" fontId="21" fillId="0" borderId="33" xfId="1" applyFont="1" applyBorder="1"/>
    <xf numFmtId="0" fontId="4" fillId="0" borderId="10" xfId="0" applyFont="1" applyBorder="1"/>
    <xf numFmtId="44" fontId="21" fillId="0" borderId="2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44" fontId="20" fillId="0" borderId="9" xfId="0" applyNumberFormat="1" applyFont="1" applyBorder="1"/>
    <xf numFmtId="44" fontId="43" fillId="0" borderId="30" xfId="0" applyNumberFormat="1" applyFont="1" applyBorder="1"/>
    <xf numFmtId="44" fontId="21" fillId="0" borderId="5" xfId="1" applyFont="1" applyFill="1" applyBorder="1"/>
    <xf numFmtId="44" fontId="21" fillId="0" borderId="6" xfId="1" applyFont="1" applyFill="1" applyBorder="1"/>
    <xf numFmtId="44" fontId="21" fillId="0" borderId="8" xfId="1" applyFont="1" applyFill="1" applyBorder="1"/>
    <xf numFmtId="44" fontId="21" fillId="0" borderId="9" xfId="1" applyFont="1" applyFill="1" applyBorder="1"/>
    <xf numFmtId="0" fontId="5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44" fontId="20" fillId="0" borderId="6" xfId="0" applyNumberFormat="1" applyFont="1" applyBorder="1" applyAlignment="1">
      <alignment horizontal="center" vertical="center"/>
    </xf>
    <xf numFmtId="44" fontId="20" fillId="0" borderId="5" xfId="0" applyNumberFormat="1" applyFont="1" applyBorder="1" applyAlignment="1">
      <alignment horizontal="right" vertical="center"/>
    </xf>
    <xf numFmtId="44" fontId="21" fillId="0" borderId="6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22" fillId="0" borderId="50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22" fillId="0" borderId="5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5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/>
  </sheetViews>
  <sheetFormatPr defaultRowHeight="12.75"/>
  <cols>
    <col min="1" max="1" width="4.7109375" customWidth="1"/>
    <col min="2" max="2" width="38.140625" customWidth="1"/>
    <col min="3" max="4" width="16.5703125" customWidth="1"/>
    <col min="5" max="5" width="23.85546875" customWidth="1"/>
  </cols>
  <sheetData>
    <row r="1" spans="1:5" ht="21.75" customHeight="1">
      <c r="A1" s="249">
        <v>2005</v>
      </c>
      <c r="B1" s="250" t="s">
        <v>0</v>
      </c>
      <c r="C1" s="251">
        <v>2004</v>
      </c>
      <c r="D1" s="252">
        <v>2005</v>
      </c>
    </row>
    <row r="2" spans="1:5" ht="12.95" customHeight="1">
      <c r="A2" s="231"/>
      <c r="B2" s="232" t="s">
        <v>275</v>
      </c>
      <c r="C2" s="233">
        <v>1298310.94</v>
      </c>
      <c r="D2" s="234">
        <v>1362427.06</v>
      </c>
    </row>
    <row r="3" spans="1:5" ht="12.95" customHeight="1">
      <c r="A3" s="112"/>
      <c r="B3" s="128" t="s">
        <v>1</v>
      </c>
      <c r="C3" s="228">
        <v>36000</v>
      </c>
      <c r="D3" s="58">
        <v>30000</v>
      </c>
    </row>
    <row r="4" spans="1:5" ht="12.95" customHeight="1">
      <c r="A4" s="235"/>
      <c r="B4" s="128" t="s">
        <v>585</v>
      </c>
      <c r="C4" s="228">
        <v>0</v>
      </c>
      <c r="D4" s="58">
        <v>200000</v>
      </c>
    </row>
    <row r="5" spans="1:5" ht="12.95" customHeight="1">
      <c r="A5" s="235"/>
      <c r="B5" s="319" t="s">
        <v>588</v>
      </c>
      <c r="C5" s="593"/>
      <c r="D5" s="594">
        <v>95000</v>
      </c>
    </row>
    <row r="6" spans="1:5" ht="12.95" customHeight="1">
      <c r="A6" s="592"/>
      <c r="B6" s="319" t="s">
        <v>609</v>
      </c>
      <c r="C6" s="593"/>
      <c r="D6" s="594">
        <v>63600</v>
      </c>
      <c r="E6" s="30" t="s">
        <v>589</v>
      </c>
    </row>
    <row r="7" spans="1:5" ht="12.95" customHeight="1">
      <c r="A7" s="592"/>
      <c r="B7" s="319" t="s">
        <v>611</v>
      </c>
      <c r="C7" s="593"/>
      <c r="D7" s="594">
        <v>42000</v>
      </c>
      <c r="E7" s="30"/>
    </row>
    <row r="8" spans="1:5" ht="12.95" customHeight="1">
      <c r="A8" s="592"/>
      <c r="B8" s="319" t="s">
        <v>610</v>
      </c>
      <c r="C8" s="593"/>
      <c r="D8" s="594">
        <v>2700</v>
      </c>
      <c r="E8" s="30"/>
    </row>
    <row r="9" spans="1:5" ht="12.95" customHeight="1">
      <c r="A9" s="236"/>
      <c r="B9" s="237" t="s">
        <v>209</v>
      </c>
      <c r="C9" s="238">
        <v>300000</v>
      </c>
      <c r="D9" s="239">
        <v>0</v>
      </c>
    </row>
    <row r="10" spans="1:5" ht="15" customHeight="1">
      <c r="A10" s="96"/>
      <c r="B10" s="240" t="s">
        <v>2</v>
      </c>
      <c r="C10" s="241">
        <f>SUM(C2:C9)</f>
        <v>1634310.94</v>
      </c>
      <c r="D10" s="242">
        <f>SUM(D2:D9)</f>
        <v>1795727.06</v>
      </c>
    </row>
    <row r="11" spans="1:5" ht="5.25" customHeight="1">
      <c r="A11" s="243"/>
      <c r="B11" s="244"/>
      <c r="C11" s="245"/>
      <c r="D11" s="246"/>
    </row>
    <row r="12" spans="1:5" ht="24" customHeight="1">
      <c r="A12" s="247" t="s">
        <v>243</v>
      </c>
      <c r="B12" s="248" t="s">
        <v>3</v>
      </c>
      <c r="C12" s="523" t="s">
        <v>244</v>
      </c>
      <c r="D12" s="530" t="s">
        <v>587</v>
      </c>
    </row>
    <row r="13" spans="1:5" ht="12.95" customHeight="1">
      <c r="A13" s="221">
        <v>1</v>
      </c>
      <c r="B13" s="222" t="s">
        <v>334</v>
      </c>
      <c r="C13" s="528">
        <f>'1 APPARATUS PMTS.'!C12</f>
        <v>84672.739999999991</v>
      </c>
      <c r="D13" s="531">
        <f>'1 APPARATUS PMTS.'!E12</f>
        <v>342744</v>
      </c>
      <c r="E13" s="110" t="s">
        <v>593</v>
      </c>
    </row>
    <row r="14" spans="1:5" ht="12.95" customHeight="1">
      <c r="A14" s="223">
        <v>2</v>
      </c>
      <c r="B14" s="224" t="s">
        <v>5</v>
      </c>
      <c r="C14" s="524">
        <f>'2 ALPHA PAGERS'!B21</f>
        <v>7148.16</v>
      </c>
      <c r="D14" s="532">
        <f>'2 ALPHA PAGERS'!C21</f>
        <v>6500</v>
      </c>
    </row>
    <row r="15" spans="1:5" ht="12.95" customHeight="1">
      <c r="A15" s="223">
        <v>3</v>
      </c>
      <c r="B15" s="224" t="s">
        <v>9</v>
      </c>
      <c r="C15" s="525">
        <f>'3 DISPATCH'!B14</f>
        <v>21900</v>
      </c>
      <c r="D15" s="533">
        <f>'3 DISPATCH'!C14</f>
        <v>22900</v>
      </c>
      <c r="E15" t="s">
        <v>612</v>
      </c>
    </row>
    <row r="16" spans="1:5" ht="12.95" customHeight="1">
      <c r="A16" s="223">
        <v>4</v>
      </c>
      <c r="B16" s="224" t="s">
        <v>228</v>
      </c>
      <c r="C16" s="525">
        <f>'4 CERTIFICATIONS'!B15</f>
        <v>1125</v>
      </c>
      <c r="D16" s="533">
        <f>'4 CERTIFICATIONS'!C15</f>
        <v>1700</v>
      </c>
    </row>
    <row r="17" spans="1:5" ht="12.95" customHeight="1">
      <c r="A17" s="225">
        <v>5</v>
      </c>
      <c r="B17" s="226" t="s">
        <v>4</v>
      </c>
      <c r="C17" s="526">
        <f>'5 FUEL'!B15</f>
        <v>9701.15</v>
      </c>
      <c r="D17" s="534">
        <f>'5 FUEL'!C15</f>
        <v>12000</v>
      </c>
    </row>
    <row r="18" spans="1:5" ht="12.95" customHeight="1">
      <c r="A18" s="223">
        <v>6</v>
      </c>
      <c r="B18" s="227" t="s">
        <v>299</v>
      </c>
      <c r="C18" s="525">
        <f>'6 SCBA'!B20</f>
        <v>18650</v>
      </c>
      <c r="D18" s="533">
        <f>'6 SCBA'!C20</f>
        <v>101330</v>
      </c>
      <c r="E18" s="30" t="s">
        <v>613</v>
      </c>
    </row>
    <row r="19" spans="1:5" ht="12.95" customHeight="1">
      <c r="A19" s="223">
        <v>7</v>
      </c>
      <c r="B19" s="227" t="s">
        <v>249</v>
      </c>
      <c r="C19" s="527">
        <f>'7 VEH SCH MTN'!B17</f>
        <v>0</v>
      </c>
      <c r="D19" s="535">
        <f>'7 VEH SCH MTN'!C18</f>
        <v>25150</v>
      </c>
    </row>
    <row r="20" spans="1:5" ht="12.95" customHeight="1">
      <c r="A20" s="223">
        <v>8</v>
      </c>
      <c r="B20" s="224" t="s">
        <v>250</v>
      </c>
      <c r="C20" s="527">
        <f>'8 VEHICLE REPAIRS'!B16</f>
        <v>38006.5</v>
      </c>
      <c r="D20" s="535">
        <f>'8 VEHICLE REPAIRS'!C16</f>
        <v>12000</v>
      </c>
    </row>
    <row r="21" spans="1:5" ht="12.95" customHeight="1">
      <c r="A21" s="223">
        <v>9</v>
      </c>
      <c r="B21" s="226" t="s">
        <v>10</v>
      </c>
      <c r="C21" s="527">
        <f>'9 EMS TRAINING'!B16</f>
        <v>6100</v>
      </c>
      <c r="D21" s="535">
        <f>'9 EMS TRAINING'!C16</f>
        <v>4870</v>
      </c>
    </row>
    <row r="22" spans="1:5" ht="12.95" customHeight="1">
      <c r="A22" s="223">
        <v>10</v>
      </c>
      <c r="B22" s="226" t="s">
        <v>365</v>
      </c>
      <c r="C22" s="521">
        <f>'10 FIRE &amp; RESCUE TRAINING'!B29</f>
        <v>24250</v>
      </c>
      <c r="D22" s="536">
        <f>'10 FIRE &amp; RESCUE TRAINING'!C29</f>
        <v>17100</v>
      </c>
      <c r="E22" t="s">
        <v>616</v>
      </c>
    </row>
    <row r="23" spans="1:5" ht="12.95" customHeight="1">
      <c r="A23" s="223">
        <v>11</v>
      </c>
      <c r="B23" s="224" t="s">
        <v>211</v>
      </c>
      <c r="C23" s="525">
        <f>'11 UNIFORMS PROTECTIVE GEAR'!B7</f>
        <v>40875</v>
      </c>
      <c r="D23" s="533">
        <f>'11 UNIFORMS PROTECTIVE GEAR'!C7</f>
        <v>40020</v>
      </c>
    </row>
    <row r="24" spans="1:5" ht="12.95" customHeight="1">
      <c r="A24" s="223">
        <v>12</v>
      </c>
      <c r="B24" s="224" t="s">
        <v>17</v>
      </c>
      <c r="C24" s="527">
        <f>'12 WMD PREPARATION'!B18</f>
        <v>6480</v>
      </c>
      <c r="D24" s="535">
        <f>'12 WMD PREPARATION'!C18</f>
        <v>900</v>
      </c>
    </row>
    <row r="25" spans="1:5" ht="12.95" customHeight="1">
      <c r="A25" s="223">
        <v>13</v>
      </c>
      <c r="B25" s="224" t="s">
        <v>220</v>
      </c>
      <c r="C25" s="527">
        <f>'13 BLDG GROUND MAINT'!B22</f>
        <v>7700</v>
      </c>
      <c r="D25" s="535">
        <f>'13 BLDG GROUND MAINT'!C22</f>
        <v>10610</v>
      </c>
      <c r="E25" t="s">
        <v>617</v>
      </c>
    </row>
    <row r="26" spans="1:5" ht="12.95" customHeight="1">
      <c r="A26" s="223">
        <v>14</v>
      </c>
      <c r="B26" s="226" t="s">
        <v>11</v>
      </c>
      <c r="C26" s="527">
        <f>'14 EMS SUPPLIES'!B24</f>
        <v>4208</v>
      </c>
      <c r="D26" s="535">
        <f>'14 EMS SUPPLIES'!C24</f>
        <v>3450</v>
      </c>
    </row>
    <row r="27" spans="1:5" ht="12.95" customHeight="1">
      <c r="A27" s="223">
        <v>15</v>
      </c>
      <c r="B27" s="224" t="s">
        <v>190</v>
      </c>
      <c r="C27" s="527">
        <f>'15 OFFICE SUPPLIES'!B25</f>
        <v>8704.68</v>
      </c>
      <c r="D27" s="535">
        <f>'15 OFFICE SUPPLIES'!C25</f>
        <v>9295</v>
      </c>
      <c r="E27" t="s">
        <v>617</v>
      </c>
    </row>
    <row r="28" spans="1:5" ht="12.95" customHeight="1">
      <c r="A28" s="223">
        <v>16</v>
      </c>
      <c r="B28" s="224" t="s">
        <v>234</v>
      </c>
      <c r="C28" s="527">
        <f>'16 REHAB SUPPLIES'!B17</f>
        <v>1620</v>
      </c>
      <c r="D28" s="535">
        <f>'16 REHAB SUPPLIES'!C17</f>
        <v>1400</v>
      </c>
    </row>
    <row r="29" spans="1:5" ht="12.95" customHeight="1">
      <c r="A29" s="223">
        <v>17</v>
      </c>
      <c r="B29" s="224" t="s">
        <v>225</v>
      </c>
      <c r="C29" s="527">
        <f>'17 STATION SUPPLIES'!B23</f>
        <v>9113</v>
      </c>
      <c r="D29" s="535">
        <f>'17 STATION SUPPLIES'!C23</f>
        <v>11130</v>
      </c>
      <c r="E29" t="s">
        <v>618</v>
      </c>
    </row>
    <row r="30" spans="1:5" ht="12.95" customHeight="1">
      <c r="A30" s="223">
        <v>18</v>
      </c>
      <c r="B30" s="224" t="s">
        <v>614</v>
      </c>
      <c r="C30" s="527">
        <f>'18 VEHICLE SUPPLIES'!B29</f>
        <v>18357</v>
      </c>
      <c r="D30" s="535">
        <f>'18 VEHICLE SUPPLIES'!C29</f>
        <v>140280</v>
      </c>
      <c r="E30" t="s">
        <v>615</v>
      </c>
    </row>
    <row r="31" spans="1:5" ht="12.95" customHeight="1">
      <c r="A31" s="223">
        <v>19</v>
      </c>
      <c r="B31" s="224" t="s">
        <v>298</v>
      </c>
      <c r="C31" s="527">
        <f>'19 EMERGENCY FUND'!B12</f>
        <v>0</v>
      </c>
      <c r="D31" s="535">
        <f>'19 EMERGENCY FUND'!C12</f>
        <v>5000</v>
      </c>
    </row>
    <row r="32" spans="1:5" ht="12.95" customHeight="1">
      <c r="A32" s="223">
        <v>20</v>
      </c>
      <c r="B32" s="224" t="s">
        <v>14</v>
      </c>
      <c r="C32" s="527">
        <f>'20 BANK FEES'!B17</f>
        <v>250</v>
      </c>
      <c r="D32" s="536">
        <f>'20 BANK FEES'!C17</f>
        <v>250</v>
      </c>
    </row>
    <row r="33" spans="1:5" ht="12.95" customHeight="1">
      <c r="A33" s="223">
        <v>21</v>
      </c>
      <c r="B33" s="224" t="s">
        <v>223</v>
      </c>
      <c r="C33" s="527">
        <f>'21 DUES AND SUBSCRIPTIONS'!B18</f>
        <v>1526</v>
      </c>
      <c r="D33" s="535">
        <f>'21 DUES AND SUBSCRIPTIONS'!C18</f>
        <v>1733</v>
      </c>
    </row>
    <row r="34" spans="1:5" ht="12.95" customHeight="1">
      <c r="A34" s="223">
        <v>22</v>
      </c>
      <c r="B34" s="224" t="s">
        <v>16</v>
      </c>
      <c r="C34" s="527">
        <f>'22 INFORMATION TECHNOLOGY'!B34</f>
        <v>13420</v>
      </c>
      <c r="D34" s="535">
        <f>'22 INFORMATION TECHNOLOGY'!C34</f>
        <v>15080</v>
      </c>
    </row>
    <row r="35" spans="1:5" ht="12.95" customHeight="1">
      <c r="A35" s="223">
        <v>23</v>
      </c>
      <c r="B35" s="224" t="s">
        <v>8</v>
      </c>
      <c r="C35" s="525">
        <f>'23 INSURANCE'!B15</f>
        <v>20778</v>
      </c>
      <c r="D35" s="533">
        <f>'23 INSURANCE'!C15</f>
        <v>25500</v>
      </c>
    </row>
    <row r="36" spans="1:5" ht="12.95" customHeight="1">
      <c r="A36" s="223">
        <v>24</v>
      </c>
      <c r="B36" s="224" t="s">
        <v>12</v>
      </c>
      <c r="C36" s="525">
        <f>'24 POSTAGE'!B23</f>
        <v>840</v>
      </c>
      <c r="D36" s="533">
        <f>'24 POSTAGE'!C23</f>
        <v>750</v>
      </c>
    </row>
    <row r="37" spans="1:5" ht="12.95" customHeight="1">
      <c r="A37" s="223">
        <v>25</v>
      </c>
      <c r="B37" s="224" t="s">
        <v>466</v>
      </c>
      <c r="C37" s="527">
        <f>'25 PROFESSIONAL SVCS'!B19</f>
        <v>10100</v>
      </c>
      <c r="D37" s="536">
        <f>'25 PROFESSIONAL SVCS'!C19</f>
        <v>13500</v>
      </c>
      <c r="E37" t="s">
        <v>619</v>
      </c>
    </row>
    <row r="38" spans="1:5" ht="12.95" customHeight="1">
      <c r="A38" s="223">
        <v>26</v>
      </c>
      <c r="B38" s="226" t="s">
        <v>620</v>
      </c>
      <c r="C38" s="527">
        <f>'26 FIRE PREVENTION'!B20</f>
        <v>1100</v>
      </c>
      <c r="D38" s="535">
        <f>'26 FIRE PREVENTION'!C20</f>
        <v>5600</v>
      </c>
      <c r="E38" t="s">
        <v>621</v>
      </c>
    </row>
    <row r="39" spans="1:5" ht="12.95" customHeight="1">
      <c r="A39" s="223">
        <v>27</v>
      </c>
      <c r="B39" s="224" t="s">
        <v>467</v>
      </c>
      <c r="C39" s="527">
        <f>'27 PUBLIC NOTICES'!B14</f>
        <v>22100</v>
      </c>
      <c r="D39" s="536">
        <f>'27 PUBLIC NOTICES'!C14</f>
        <v>5300</v>
      </c>
    </row>
    <row r="40" spans="1:5" ht="12.95" customHeight="1">
      <c r="A40" s="223">
        <v>28</v>
      </c>
      <c r="B40" s="224" t="s">
        <v>222</v>
      </c>
      <c r="C40" s="527">
        <f>'28 SEMINARS'!B21</f>
        <v>6900</v>
      </c>
      <c r="D40" s="535">
        <f>'28 SEMINARS'!C21</f>
        <v>10189</v>
      </c>
      <c r="E40" t="s">
        <v>622</v>
      </c>
    </row>
    <row r="41" spans="1:5" ht="12.95" customHeight="1">
      <c r="A41" s="223">
        <v>29</v>
      </c>
      <c r="B41" s="224" t="s">
        <v>6</v>
      </c>
      <c r="C41" s="525">
        <f>'29 TELEPHONE'!B14</f>
        <v>18409</v>
      </c>
      <c r="D41" s="533">
        <f>'29 TELEPHONE'!C14</f>
        <v>15300</v>
      </c>
    </row>
    <row r="42" spans="1:5" ht="12.95" customHeight="1">
      <c r="A42" s="223">
        <v>30</v>
      </c>
      <c r="B42" s="224" t="s">
        <v>7</v>
      </c>
      <c r="C42" s="525">
        <f>'30 UTILITIES'!B21</f>
        <v>15319.320000000002</v>
      </c>
      <c r="D42" s="533">
        <f>'30 UTILITIES'!C21</f>
        <v>20100</v>
      </c>
    </row>
    <row r="43" spans="1:5" ht="12.95" customHeight="1">
      <c r="A43" s="223">
        <v>31</v>
      </c>
      <c r="B43" s="224" t="s">
        <v>221</v>
      </c>
      <c r="C43" s="527">
        <f>'31 BENEFITS'!B29</f>
        <v>108723.21</v>
      </c>
      <c r="D43" s="535">
        <f>'31 BENEFITS'!C29</f>
        <v>228972.00137346998</v>
      </c>
    </row>
    <row r="44" spans="1:5" ht="12.95" customHeight="1">
      <c r="A44" s="223">
        <v>32</v>
      </c>
      <c r="B44" s="224" t="s">
        <v>13</v>
      </c>
      <c r="C44" s="527">
        <v>839136.34</v>
      </c>
      <c r="D44" s="533">
        <f>'32 PAYROLL'!H37</f>
        <v>898976.99997999996</v>
      </c>
    </row>
    <row r="45" spans="1:5" ht="12.95" customHeight="1">
      <c r="A45" s="223">
        <v>33</v>
      </c>
      <c r="B45" s="224" t="s">
        <v>389</v>
      </c>
      <c r="C45" s="527">
        <f>'33 VOLUNTEER RECOGNITION'!B16</f>
        <v>3745</v>
      </c>
      <c r="D45" s="535">
        <f>'33 VOLUNTEER RECOGNITION'!C16</f>
        <v>2850</v>
      </c>
    </row>
    <row r="46" spans="1:5" ht="12.95" customHeight="1">
      <c r="A46" s="223">
        <v>34</v>
      </c>
      <c r="B46" s="226" t="s">
        <v>65</v>
      </c>
      <c r="C46" s="521">
        <f>'34 BOND DEBT SVC'!B18</f>
        <v>286000</v>
      </c>
      <c r="D46" s="536">
        <f>'34 BOND DEBT SVC'!C18</f>
        <v>311638</v>
      </c>
      <c r="E46" t="s">
        <v>623</v>
      </c>
    </row>
    <row r="47" spans="1:5" ht="12.95" customHeight="1">
      <c r="A47" s="223">
        <v>35</v>
      </c>
      <c r="B47" s="226" t="s">
        <v>224</v>
      </c>
      <c r="C47" s="521">
        <f>'35 SALES TAX COLLECT'!B14</f>
        <v>20000</v>
      </c>
      <c r="D47" s="536">
        <f>'35 SALES TAX COLLECT'!C14</f>
        <v>500</v>
      </c>
    </row>
    <row r="48" spans="1:5" ht="12.95" customHeight="1">
      <c r="A48" s="223">
        <v>36</v>
      </c>
      <c r="B48" s="226" t="s">
        <v>19</v>
      </c>
      <c r="C48" s="521">
        <f>'36 SUNSET VALLEY'!B11</f>
        <v>21543.260000000002</v>
      </c>
      <c r="D48" s="536">
        <f>'36 SUNSET VALLEY'!C11</f>
        <v>15412</v>
      </c>
    </row>
    <row r="49" spans="1:5" ht="12.95" customHeight="1">
      <c r="A49" s="223">
        <v>37</v>
      </c>
      <c r="B49" s="224" t="s">
        <v>468</v>
      </c>
      <c r="C49" s="529">
        <f>'37 TAX PROPERTY FEES'!B19</f>
        <v>7146</v>
      </c>
      <c r="D49" s="537">
        <f>'37 TAX PROPERTY FEES'!C19</f>
        <v>11380</v>
      </c>
    </row>
    <row r="50" spans="1:5" ht="12.95" customHeight="1">
      <c r="A50" s="223">
        <v>38</v>
      </c>
      <c r="B50" s="224" t="s">
        <v>18</v>
      </c>
      <c r="C50" s="527">
        <f>'38 TCESD BOND INS'!B12</f>
        <v>575</v>
      </c>
      <c r="D50" s="536">
        <f>'38 TCESD BOND INS'!C12</f>
        <v>500</v>
      </c>
    </row>
    <row r="51" spans="1:5" ht="12.95" customHeight="1">
      <c r="A51" s="223">
        <v>39</v>
      </c>
      <c r="B51" s="224" t="s">
        <v>469</v>
      </c>
      <c r="C51" s="600">
        <v>5000</v>
      </c>
      <c r="D51" s="601">
        <v>3400</v>
      </c>
    </row>
    <row r="52" spans="1:5" ht="12.95" customHeight="1">
      <c r="A52" s="229">
        <v>60</v>
      </c>
      <c r="B52" s="230" t="s">
        <v>608</v>
      </c>
      <c r="C52" s="602"/>
      <c r="D52" s="603">
        <v>63600</v>
      </c>
      <c r="E52" t="s">
        <v>624</v>
      </c>
    </row>
    <row r="53" spans="1:5" ht="15.75" customHeight="1">
      <c r="A53" s="253"/>
      <c r="B53" s="254" t="s">
        <v>20</v>
      </c>
      <c r="C53" s="522">
        <f>SUM(C13:C52)</f>
        <v>1711222.36</v>
      </c>
      <c r="D53" s="538">
        <f>SUM(D13:D52)</f>
        <v>2418910.0013534701</v>
      </c>
    </row>
    <row r="56" spans="1:5" ht="18.75" customHeight="1">
      <c r="A56" s="37"/>
      <c r="B56" s="67"/>
      <c r="C56" s="67"/>
      <c r="D56" s="67"/>
    </row>
  </sheetData>
  <phoneticPr fontId="0" type="noConversion"/>
  <printOptions horizontalCentered="1"/>
  <pageMargins left="0.5" right="0.25" top="0.75" bottom="0.75" header="0.5" footer="0.5"/>
  <pageSetup orientation="portrait" r:id="rId1"/>
  <headerFooter alignWithMargins="0">
    <oddHeader>&amp;C&amp;"Arial,Bold"&amp;14 2005 APPROVED BUDGET</oddHeader>
    <oddFooter>&amp;L&amp;F, &amp;A&amp;R9/15/2004]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8.75" customHeight="1"/>
  <cols>
    <col min="1" max="1" width="50.42578125" style="3" customWidth="1"/>
    <col min="2" max="2" width="15.57031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212" t="s">
        <v>518</v>
      </c>
      <c r="B1" s="213"/>
      <c r="C1" s="214"/>
    </row>
    <row r="2" spans="1:3" ht="18.75" customHeight="1">
      <c r="A2" s="209"/>
      <c r="B2" s="210"/>
      <c r="C2" s="211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187"/>
    </row>
    <row r="5" spans="1:3" s="2" customFormat="1" ht="18.75" customHeight="1">
      <c r="A5" s="65"/>
      <c r="B5" s="160"/>
      <c r="C5" s="161"/>
    </row>
    <row r="6" spans="1:3" s="2" customFormat="1" ht="18.75" customHeight="1">
      <c r="A6" s="162" t="s">
        <v>106</v>
      </c>
      <c r="B6" s="280">
        <v>1500</v>
      </c>
      <c r="C6" s="281">
        <v>1200</v>
      </c>
    </row>
    <row r="7" spans="1:3" s="2" customFormat="1" ht="18.75" customHeight="1">
      <c r="A7" s="162" t="s">
        <v>196</v>
      </c>
      <c r="B7" s="280">
        <v>750</v>
      </c>
      <c r="C7" s="281">
        <v>770</v>
      </c>
    </row>
    <row r="8" spans="1:3" ht="18.75" customHeight="1">
      <c r="A8" s="162" t="s">
        <v>103</v>
      </c>
      <c r="B8" s="280">
        <v>2600</v>
      </c>
      <c r="C8" s="281"/>
    </row>
    <row r="9" spans="1:3" ht="18.75" customHeight="1">
      <c r="A9" s="162" t="s">
        <v>104</v>
      </c>
      <c r="B9" s="280"/>
      <c r="C9" s="281">
        <v>2000</v>
      </c>
    </row>
    <row r="10" spans="1:3" ht="18.75" customHeight="1">
      <c r="A10" s="162" t="s">
        <v>168</v>
      </c>
      <c r="B10" s="217">
        <v>750</v>
      </c>
      <c r="C10" s="55">
        <v>900</v>
      </c>
    </row>
    <row r="11" spans="1:3" ht="18.75" customHeight="1">
      <c r="A11" s="162" t="s">
        <v>105</v>
      </c>
      <c r="B11" s="280">
        <v>500</v>
      </c>
      <c r="C11" s="281"/>
    </row>
    <row r="12" spans="1:3" ht="18.75" customHeight="1">
      <c r="A12" s="65"/>
      <c r="B12" s="54"/>
      <c r="C12" s="55"/>
    </row>
    <row r="13" spans="1:3" ht="18.75" customHeight="1">
      <c r="A13" s="65"/>
      <c r="B13" s="54"/>
      <c r="C13" s="55"/>
    </row>
    <row r="14" spans="1:3" ht="18.75" customHeight="1">
      <c r="A14" s="65"/>
      <c r="B14" s="54"/>
      <c r="C14" s="55"/>
    </row>
    <row r="15" spans="1:3" ht="18.75" customHeight="1">
      <c r="A15" s="196"/>
      <c r="B15" s="197"/>
      <c r="C15" s="206"/>
    </row>
    <row r="16" spans="1:3" ht="18.75" customHeight="1">
      <c r="A16" s="199" t="s">
        <v>2</v>
      </c>
      <c r="B16" s="282">
        <f>SUM(B4:B15)</f>
        <v>6100</v>
      </c>
      <c r="C16" s="282">
        <f>SUM(C4:C15)</f>
        <v>4870</v>
      </c>
    </row>
    <row r="17" spans="1:3" s="2" customFormat="1" ht="18.75" customHeight="1">
      <c r="A17" s="3"/>
      <c r="B17" s="4"/>
      <c r="C17" s="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8.85546875" defaultRowHeight="15.75"/>
  <cols>
    <col min="1" max="1" width="45.140625" style="7" customWidth="1"/>
    <col min="2" max="2" width="16.5703125" style="7" customWidth="1"/>
    <col min="3" max="3" width="14.85546875" style="7" customWidth="1"/>
    <col min="4" max="5" width="20.7109375" style="7" customWidth="1"/>
    <col min="6" max="16384" width="8.85546875" style="7"/>
  </cols>
  <sheetData>
    <row r="1" spans="1:4" s="13" customFormat="1">
      <c r="A1" s="283" t="s">
        <v>586</v>
      </c>
      <c r="B1" s="284"/>
      <c r="C1" s="285"/>
    </row>
    <row r="2" spans="1:4" s="11" customFormat="1">
      <c r="A2" s="286"/>
      <c r="B2" s="287">
        <v>2004</v>
      </c>
      <c r="C2" s="288">
        <v>2005</v>
      </c>
    </row>
    <row r="3" spans="1:4" s="12" customFormat="1">
      <c r="A3" s="289" t="s">
        <v>22</v>
      </c>
      <c r="B3" s="287"/>
      <c r="C3" s="288"/>
    </row>
    <row r="4" spans="1:4" s="12" customFormat="1">
      <c r="A4" s="290" t="s">
        <v>215</v>
      </c>
      <c r="B4" s="291">
        <v>-2500</v>
      </c>
      <c r="C4" s="292"/>
    </row>
    <row r="5" spans="1:4" s="11" customFormat="1">
      <c r="A5" s="290" t="s">
        <v>607</v>
      </c>
      <c r="B5" s="291"/>
      <c r="C5" s="293">
        <v>2700</v>
      </c>
    </row>
    <row r="6" spans="1:4" s="11" customFormat="1">
      <c r="A6" s="53" t="s">
        <v>48</v>
      </c>
      <c r="B6" s="54">
        <v>500</v>
      </c>
      <c r="C6" s="294"/>
    </row>
    <row r="7" spans="1:4" s="11" customFormat="1">
      <c r="A7" s="290" t="s">
        <v>47</v>
      </c>
      <c r="B7" s="291">
        <v>500</v>
      </c>
      <c r="C7" s="293">
        <v>2000</v>
      </c>
    </row>
    <row r="8" spans="1:4" s="11" customFormat="1">
      <c r="A8" s="290" t="s">
        <v>367</v>
      </c>
      <c r="B8" s="291"/>
      <c r="C8" s="293">
        <v>800</v>
      </c>
    </row>
    <row r="9" spans="1:4" s="11" customFormat="1">
      <c r="A9" s="296" t="s">
        <v>581</v>
      </c>
      <c r="B9" s="297"/>
      <c r="C9" s="298">
        <v>0</v>
      </c>
    </row>
    <row r="10" spans="1:4" s="8" customFormat="1" ht="15">
      <c r="A10" s="290" t="s">
        <v>46</v>
      </c>
      <c r="B10" s="291">
        <v>1500</v>
      </c>
      <c r="C10" s="293"/>
      <c r="D10" s="36"/>
    </row>
    <row r="11" spans="1:4" s="8" customFormat="1" ht="15">
      <c r="A11" s="290" t="s">
        <v>167</v>
      </c>
      <c r="B11" s="291">
        <v>6000</v>
      </c>
      <c r="C11" s="293">
        <v>6000</v>
      </c>
      <c r="D11" s="36"/>
    </row>
    <row r="12" spans="1:4" s="8" customFormat="1" ht="15">
      <c r="A12" s="290" t="s">
        <v>147</v>
      </c>
      <c r="B12" s="291">
        <v>150</v>
      </c>
      <c r="C12" s="293"/>
      <c r="D12" s="36"/>
    </row>
    <row r="13" spans="1:4" s="8" customFormat="1" ht="15">
      <c r="A13" s="296" t="s">
        <v>371</v>
      </c>
      <c r="B13" s="297"/>
      <c r="C13" s="298">
        <v>300</v>
      </c>
      <c r="D13" s="36"/>
    </row>
    <row r="14" spans="1:4" s="8" customFormat="1" ht="15">
      <c r="A14" s="290" t="s">
        <v>56</v>
      </c>
      <c r="B14" s="291">
        <v>500</v>
      </c>
      <c r="C14" s="293"/>
      <c r="D14" s="36"/>
    </row>
    <row r="15" spans="1:4" s="8" customFormat="1" ht="15">
      <c r="A15" s="290" t="s">
        <v>366</v>
      </c>
      <c r="B15" s="291">
        <v>3600</v>
      </c>
      <c r="C15" s="293">
        <v>2000</v>
      </c>
      <c r="D15" s="36"/>
    </row>
    <row r="16" spans="1:4" s="8" customFormat="1" ht="15">
      <c r="A16" s="296" t="s">
        <v>372</v>
      </c>
      <c r="B16" s="297"/>
      <c r="C16" s="298">
        <v>750</v>
      </c>
      <c r="D16" s="36"/>
    </row>
    <row r="17" spans="1:4" s="8" customFormat="1" ht="15">
      <c r="A17" s="290" t="s">
        <v>44</v>
      </c>
      <c r="B17" s="291">
        <v>1600</v>
      </c>
      <c r="C17" s="293"/>
      <c r="D17" s="36"/>
    </row>
    <row r="18" spans="1:4" s="8" customFormat="1" ht="15">
      <c r="A18" s="290" t="s">
        <v>42</v>
      </c>
      <c r="B18" s="291">
        <v>1200</v>
      </c>
      <c r="C18" s="293"/>
      <c r="D18" s="36"/>
    </row>
    <row r="19" spans="1:4" s="8" customFormat="1" ht="15">
      <c r="A19" s="296" t="s">
        <v>368</v>
      </c>
      <c r="B19" s="299"/>
      <c r="C19" s="300">
        <v>1500</v>
      </c>
      <c r="D19" s="36"/>
    </row>
    <row r="20" spans="1:4" s="8" customFormat="1" ht="15">
      <c r="A20" s="290" t="s">
        <v>45</v>
      </c>
      <c r="B20" s="291">
        <v>1600</v>
      </c>
      <c r="C20" s="293"/>
      <c r="D20" s="36"/>
    </row>
    <row r="21" spans="1:4" s="8" customFormat="1" ht="15">
      <c r="A21" s="53" t="s">
        <v>52</v>
      </c>
      <c r="B21" s="301">
        <v>500</v>
      </c>
      <c r="C21" s="294"/>
      <c r="D21" s="36"/>
    </row>
    <row r="22" spans="1:4" s="8" customFormat="1" ht="15">
      <c r="A22" s="296" t="s">
        <v>369</v>
      </c>
      <c r="B22" s="297"/>
      <c r="C22" s="298">
        <v>150</v>
      </c>
      <c r="D22" s="36"/>
    </row>
    <row r="23" spans="1:4">
      <c r="A23" s="296" t="s">
        <v>370</v>
      </c>
      <c r="B23" s="297"/>
      <c r="C23" s="298">
        <v>400</v>
      </c>
    </row>
    <row r="24" spans="1:4">
      <c r="A24" s="290" t="s">
        <v>51</v>
      </c>
      <c r="B24" s="291">
        <v>3000</v>
      </c>
      <c r="C24" s="293">
        <v>500</v>
      </c>
    </row>
    <row r="25" spans="1:4">
      <c r="A25" s="53" t="s">
        <v>50</v>
      </c>
      <c r="B25" s="301">
        <v>1000</v>
      </c>
      <c r="C25" s="294"/>
    </row>
    <row r="26" spans="1:4">
      <c r="A26" s="53" t="s">
        <v>49</v>
      </c>
      <c r="B26" s="54">
        <v>2000</v>
      </c>
      <c r="C26" s="294"/>
    </row>
    <row r="27" spans="1:4">
      <c r="A27" s="290" t="s">
        <v>43</v>
      </c>
      <c r="B27" s="291">
        <v>3100</v>
      </c>
      <c r="C27" s="293"/>
    </row>
    <row r="28" spans="1:4">
      <c r="A28" s="302"/>
      <c r="B28" s="295"/>
      <c r="C28" s="292"/>
    </row>
    <row r="29" spans="1:4">
      <c r="A29" s="303" t="s">
        <v>20</v>
      </c>
      <c r="B29" s="304">
        <f>SUM(B4:B28)</f>
        <v>24250</v>
      </c>
      <c r="C29" s="305">
        <f>SUM(C4:C28)</f>
        <v>17100</v>
      </c>
    </row>
    <row r="31" spans="1:4">
      <c r="A31" s="26"/>
      <c r="B31" s="27"/>
      <c r="C31" s="27"/>
    </row>
    <row r="32" spans="1:4">
      <c r="A32" s="26"/>
    </row>
    <row r="33" spans="1:1">
      <c r="A33" s="26"/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pane ySplit="1" topLeftCell="A2" activePane="bottomLeft" state="frozen"/>
      <selection pane="bottomLeft"/>
    </sheetView>
  </sheetViews>
  <sheetFormatPr defaultRowHeight="12.75"/>
  <cols>
    <col min="1" max="1" width="49.85546875" customWidth="1"/>
    <col min="2" max="2" width="14.7109375" customWidth="1"/>
    <col min="3" max="3" width="14.42578125" customWidth="1"/>
    <col min="4" max="4" width="22.85546875" customWidth="1"/>
    <col min="5" max="5" width="10.28515625" bestFit="1" customWidth="1"/>
    <col min="6" max="6" width="11.28515625" bestFit="1" customWidth="1"/>
    <col min="7" max="7" width="10.28515625" bestFit="1" customWidth="1"/>
  </cols>
  <sheetData>
    <row r="1" spans="1:7" ht="15.75">
      <c r="A1" s="212" t="s">
        <v>519</v>
      </c>
      <c r="B1" s="315"/>
      <c r="C1" s="316"/>
      <c r="D1" s="28"/>
      <c r="E1" s="28"/>
      <c r="F1" s="28"/>
      <c r="G1" s="28"/>
    </row>
    <row r="2" spans="1:7" ht="15.75">
      <c r="A2" s="312"/>
      <c r="B2" s="313">
        <v>2004</v>
      </c>
      <c r="C2" s="314">
        <v>2005</v>
      </c>
      <c r="D2" s="28"/>
      <c r="E2" s="28"/>
      <c r="F2" s="28"/>
      <c r="G2" s="28"/>
    </row>
    <row r="3" spans="1:7" ht="15">
      <c r="A3" s="306" t="s">
        <v>427</v>
      </c>
      <c r="B3" s="307">
        <v>20420</v>
      </c>
      <c r="C3" s="168">
        <v>18295</v>
      </c>
      <c r="D3" s="34"/>
      <c r="E3" s="34"/>
      <c r="F3" s="28"/>
      <c r="G3" s="28"/>
    </row>
    <row r="4" spans="1:7" ht="15">
      <c r="A4" s="317" t="s">
        <v>428</v>
      </c>
      <c r="B4" s="308">
        <v>20455</v>
      </c>
      <c r="C4" s="321">
        <v>21725</v>
      </c>
      <c r="D4" s="35"/>
      <c r="E4" s="28"/>
      <c r="F4" s="28"/>
      <c r="G4" s="28"/>
    </row>
    <row r="5" spans="1:7" ht="15">
      <c r="A5" s="317"/>
      <c r="B5" s="308"/>
      <c r="C5" s="294"/>
      <c r="D5" s="10"/>
      <c r="E5" s="28"/>
      <c r="F5" s="28"/>
      <c r="G5" s="28"/>
    </row>
    <row r="6" spans="1:7">
      <c r="A6" s="318"/>
      <c r="B6" s="319"/>
      <c r="C6" s="320"/>
      <c r="D6" s="28"/>
      <c r="E6" s="28"/>
      <c r="F6" s="28"/>
      <c r="G6" s="28"/>
    </row>
    <row r="7" spans="1:7" ht="24" customHeight="1">
      <c r="A7" s="309" t="s">
        <v>232</v>
      </c>
      <c r="B7" s="310">
        <f>SUM(B3:B6)</f>
        <v>40875</v>
      </c>
      <c r="C7" s="311">
        <f>SUM(C3:C6)</f>
        <v>40020</v>
      </c>
      <c r="D7" s="28"/>
      <c r="E7" s="28"/>
      <c r="F7" s="28"/>
      <c r="G7" s="28"/>
    </row>
    <row r="8" spans="1:7">
      <c r="D8" s="28"/>
      <c r="E8" s="28"/>
      <c r="F8" s="28"/>
      <c r="G8" s="28"/>
    </row>
    <row r="9" spans="1:7">
      <c r="D9" s="28"/>
      <c r="E9" s="28"/>
      <c r="F9" s="28"/>
      <c r="G9" s="28"/>
    </row>
    <row r="10" spans="1:7">
      <c r="D10" s="28"/>
      <c r="E10" s="28"/>
      <c r="F10" s="28"/>
      <c r="G10" s="28"/>
    </row>
    <row r="11" spans="1:7">
      <c r="D11" s="28"/>
      <c r="E11" s="28"/>
      <c r="F11" s="28"/>
      <c r="G11" s="28"/>
    </row>
    <row r="12" spans="1:7">
      <c r="D12" s="28"/>
      <c r="E12" s="28"/>
      <c r="F12" s="28"/>
      <c r="G12" s="28"/>
    </row>
    <row r="13" spans="1:7">
      <c r="D13" s="28"/>
      <c r="E13" s="28"/>
      <c r="F13" s="28"/>
      <c r="G13" s="28"/>
    </row>
    <row r="14" spans="1:7">
      <c r="D14" s="28"/>
      <c r="E14" s="28"/>
      <c r="F14" s="28"/>
      <c r="G14" s="28"/>
    </row>
    <row r="15" spans="1:7">
      <c r="D15" s="28"/>
      <c r="E15" s="28"/>
      <c r="F15" s="28"/>
      <c r="G15" s="28"/>
    </row>
    <row r="16" spans="1:7">
      <c r="D16" s="28"/>
      <c r="E16" s="28"/>
      <c r="F16" s="28"/>
      <c r="G16" s="28"/>
    </row>
    <row r="17" spans="4:7">
      <c r="D17" s="28"/>
      <c r="E17" s="28"/>
      <c r="F17" s="28"/>
      <c r="G17" s="28"/>
    </row>
    <row r="18" spans="4:7">
      <c r="D18" s="28"/>
      <c r="E18" s="28"/>
      <c r="F18" s="28"/>
      <c r="G18" s="28"/>
    </row>
  </sheetData>
  <phoneticPr fontId="0" type="noConversion"/>
  <printOptions horizontalCentered="1"/>
  <pageMargins left="0.5" right="0.25" top="0.75" bottom="0.75" header="0.5" footer="0.5"/>
  <pageSetup orientation="portrait" r:id="rId1"/>
  <headerFooter alignWithMargins="0">
    <oddFooter>&amp;L&amp;Z&amp;F, 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selection sqref="A1:B1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17" bestFit="1" customWidth="1"/>
    <col min="4" max="4" width="14.140625" style="18" bestFit="1" customWidth="1"/>
    <col min="5" max="5" width="14.28515625" style="6" bestFit="1" customWidth="1"/>
    <col min="6" max="16384" width="9.140625" style="6"/>
  </cols>
  <sheetData>
    <row r="1" spans="1:6" ht="18.75" customHeight="1">
      <c r="A1" s="604" t="s">
        <v>251</v>
      </c>
      <c r="B1" s="605"/>
      <c r="C1" s="333"/>
      <c r="D1" s="334"/>
      <c r="E1" s="335"/>
    </row>
    <row r="2" spans="1:6" ht="15.75">
      <c r="A2" s="330" t="s">
        <v>78</v>
      </c>
      <c r="B2" s="331"/>
      <c r="C2" s="331"/>
      <c r="D2" s="331"/>
      <c r="E2" s="332"/>
    </row>
    <row r="3" spans="1:6" s="19" customFormat="1" ht="15.75">
      <c r="A3" s="47" t="s">
        <v>79</v>
      </c>
      <c r="B3" s="185" t="s">
        <v>80</v>
      </c>
      <c r="C3" s="185" t="s">
        <v>81</v>
      </c>
      <c r="D3" s="185" t="s">
        <v>82</v>
      </c>
      <c r="E3" s="322" t="s">
        <v>83</v>
      </c>
    </row>
    <row r="4" spans="1:6" ht="14.1" customHeight="1">
      <c r="A4" s="162" t="s">
        <v>84</v>
      </c>
      <c r="B4" s="184">
        <v>18</v>
      </c>
      <c r="C4" s="184">
        <v>2</v>
      </c>
      <c r="D4" s="217">
        <v>68</v>
      </c>
      <c r="E4" s="323">
        <f>B4*C4*D4</f>
        <v>2448</v>
      </c>
    </row>
    <row r="5" spans="1:6" ht="14.1" customHeight="1">
      <c r="A5" s="162" t="s">
        <v>85</v>
      </c>
      <c r="B5" s="184">
        <v>18</v>
      </c>
      <c r="C5" s="184">
        <v>1</v>
      </c>
      <c r="D5" s="217">
        <v>73</v>
      </c>
      <c r="E5" s="323">
        <f>B5*C5*D5</f>
        <v>1314</v>
      </c>
    </row>
    <row r="6" spans="1:6" ht="14.1" customHeight="1">
      <c r="A6" s="162" t="s">
        <v>86</v>
      </c>
      <c r="B6" s="184">
        <v>18</v>
      </c>
      <c r="C6" s="184">
        <v>6</v>
      </c>
      <c r="D6" s="217">
        <v>12</v>
      </c>
      <c r="E6" s="323">
        <f>B6*C6*D6</f>
        <v>1296</v>
      </c>
    </row>
    <row r="7" spans="1:6" ht="14.1" customHeight="1">
      <c r="A7" s="162" t="s">
        <v>87</v>
      </c>
      <c r="B7" s="184">
        <v>18</v>
      </c>
      <c r="C7" s="184">
        <v>2</v>
      </c>
      <c r="D7" s="217">
        <v>30</v>
      </c>
      <c r="E7" s="323">
        <f>B7*C7*D7</f>
        <v>1080</v>
      </c>
    </row>
    <row r="8" spans="1:6" ht="14.1" customHeight="1">
      <c r="A8" s="162" t="s">
        <v>88</v>
      </c>
      <c r="B8" s="184">
        <v>18</v>
      </c>
      <c r="C8" s="184">
        <v>4</v>
      </c>
      <c r="D8" s="217">
        <v>65</v>
      </c>
      <c r="E8" s="323">
        <f>B8*C8*D8</f>
        <v>4680</v>
      </c>
    </row>
    <row r="9" spans="1:6" ht="14.1" customHeight="1">
      <c r="A9" s="215"/>
      <c r="B9" s="184"/>
      <c r="C9" s="184"/>
      <c r="D9" s="184"/>
      <c r="E9" s="324">
        <f>SUM(E4:E8)</f>
        <v>10818</v>
      </c>
      <c r="F9" s="20"/>
    </row>
    <row r="10" spans="1:6" ht="14.1" customHeight="1">
      <c r="A10" s="215" t="s">
        <v>89</v>
      </c>
      <c r="B10" s="184"/>
      <c r="C10" s="184"/>
      <c r="D10" s="184"/>
      <c r="E10" s="325"/>
    </row>
    <row r="11" spans="1:6" s="16" customFormat="1" ht="14.1" customHeight="1">
      <c r="A11" s="47" t="s">
        <v>79</v>
      </c>
      <c r="B11" s="185" t="s">
        <v>80</v>
      </c>
      <c r="C11" s="185" t="s">
        <v>81</v>
      </c>
      <c r="D11" s="185" t="s">
        <v>82</v>
      </c>
      <c r="E11" s="326" t="s">
        <v>83</v>
      </c>
    </row>
    <row r="12" spans="1:6" ht="14.1" customHeight="1">
      <c r="A12" s="162" t="s">
        <v>84</v>
      </c>
      <c r="B12" s="184">
        <v>6</v>
      </c>
      <c r="C12" s="184">
        <v>1</v>
      </c>
      <c r="D12" s="217">
        <v>68</v>
      </c>
      <c r="E12" s="323">
        <f>B12*C12*D12</f>
        <v>408</v>
      </c>
    </row>
    <row r="13" spans="1:6" ht="14.1" customHeight="1">
      <c r="A13" s="162" t="s">
        <v>86</v>
      </c>
      <c r="B13" s="184">
        <v>6</v>
      </c>
      <c r="C13" s="184">
        <v>1</v>
      </c>
      <c r="D13" s="217">
        <v>12</v>
      </c>
      <c r="E13" s="323">
        <f>B13*C13*D13</f>
        <v>72</v>
      </c>
    </row>
    <row r="14" spans="1:6" ht="14.1" customHeight="1">
      <c r="A14" s="162" t="s">
        <v>87</v>
      </c>
      <c r="B14" s="184">
        <v>6</v>
      </c>
      <c r="C14" s="184">
        <v>1</v>
      </c>
      <c r="D14" s="217">
        <v>30</v>
      </c>
      <c r="E14" s="323">
        <f>B14*C14*D14</f>
        <v>180</v>
      </c>
    </row>
    <row r="15" spans="1:6" ht="14.1" customHeight="1">
      <c r="A15" s="162" t="s">
        <v>176</v>
      </c>
      <c r="B15" s="184">
        <v>6</v>
      </c>
      <c r="C15" s="184">
        <v>1</v>
      </c>
      <c r="D15" s="217">
        <v>65</v>
      </c>
      <c r="E15" s="323">
        <f>B15*C15*D15</f>
        <v>390</v>
      </c>
    </row>
    <row r="16" spans="1:6" ht="14.1" customHeight="1">
      <c r="A16" s="162"/>
      <c r="B16" s="184"/>
      <c r="C16" s="184"/>
      <c r="D16" s="184"/>
      <c r="E16" s="324">
        <f>SUM(E12:E15)</f>
        <v>1050</v>
      </c>
      <c r="F16" s="20"/>
    </row>
    <row r="17" spans="1:6" ht="14.1" customHeight="1">
      <c r="A17" s="215" t="s">
        <v>241</v>
      </c>
      <c r="B17" s="184"/>
      <c r="C17" s="184"/>
      <c r="D17" s="184"/>
      <c r="E17" s="325"/>
    </row>
    <row r="18" spans="1:6" s="16" customFormat="1" ht="14.1" customHeight="1">
      <c r="A18" s="47" t="s">
        <v>79</v>
      </c>
      <c r="B18" s="185" t="s">
        <v>80</v>
      </c>
      <c r="C18" s="185" t="s">
        <v>81</v>
      </c>
      <c r="D18" s="185" t="s">
        <v>82</v>
      </c>
      <c r="E18" s="326" t="s">
        <v>83</v>
      </c>
    </row>
    <row r="19" spans="1:6" ht="14.1" customHeight="1">
      <c r="A19" s="162" t="s">
        <v>86</v>
      </c>
      <c r="B19" s="184"/>
      <c r="C19" s="184"/>
      <c r="D19" s="217"/>
      <c r="E19" s="323"/>
    </row>
    <row r="20" spans="1:6" ht="14.1" customHeight="1">
      <c r="A20" s="162" t="s">
        <v>87</v>
      </c>
      <c r="B20" s="184"/>
      <c r="C20" s="184"/>
      <c r="D20" s="217"/>
      <c r="E20" s="323"/>
    </row>
    <row r="21" spans="1:6" ht="14.1" customHeight="1">
      <c r="A21" s="162" t="s">
        <v>88</v>
      </c>
      <c r="B21" s="184"/>
      <c r="C21" s="184"/>
      <c r="D21" s="217"/>
      <c r="E21" s="323"/>
    </row>
    <row r="22" spans="1:6" ht="14.1" customHeight="1">
      <c r="A22" s="215"/>
      <c r="B22" s="184"/>
      <c r="C22" s="184"/>
      <c r="D22" s="184"/>
      <c r="E22" s="324">
        <f>SUM(E17:E21)</f>
        <v>0</v>
      </c>
      <c r="F22" s="20"/>
    </row>
    <row r="23" spans="1:6" ht="14.1" customHeight="1">
      <c r="A23" s="215" t="s">
        <v>175</v>
      </c>
      <c r="B23" s="184"/>
      <c r="C23" s="184"/>
      <c r="D23" s="184"/>
      <c r="E23" s="325"/>
    </row>
    <row r="24" spans="1:6" s="16" customFormat="1" ht="14.1" customHeight="1">
      <c r="A24" s="47" t="s">
        <v>79</v>
      </c>
      <c r="B24" s="185" t="s">
        <v>80</v>
      </c>
      <c r="C24" s="185" t="s">
        <v>81</v>
      </c>
      <c r="D24" s="185" t="s">
        <v>82</v>
      </c>
      <c r="E24" s="326" t="s">
        <v>83</v>
      </c>
    </row>
    <row r="25" spans="1:6" ht="14.1" customHeight="1">
      <c r="A25" s="162" t="s">
        <v>84</v>
      </c>
      <c r="B25" s="184">
        <v>3</v>
      </c>
      <c r="C25" s="184">
        <v>5</v>
      </c>
      <c r="D25" s="217">
        <v>68</v>
      </c>
      <c r="E25" s="323">
        <f>B25*C25*D25</f>
        <v>1020</v>
      </c>
    </row>
    <row r="26" spans="1:6" ht="14.1" customHeight="1">
      <c r="A26" s="162" t="s">
        <v>85</v>
      </c>
      <c r="B26" s="184">
        <v>3</v>
      </c>
      <c r="C26" s="184">
        <v>5</v>
      </c>
      <c r="D26" s="217">
        <v>73</v>
      </c>
      <c r="E26" s="323">
        <f>B26*C26*D26</f>
        <v>1095</v>
      </c>
    </row>
    <row r="27" spans="1:6" ht="14.1" customHeight="1">
      <c r="A27" s="162" t="s">
        <v>87</v>
      </c>
      <c r="B27" s="184">
        <v>3</v>
      </c>
      <c r="C27" s="184">
        <v>5</v>
      </c>
      <c r="D27" s="217">
        <v>30</v>
      </c>
      <c r="E27" s="323">
        <f>B27*C27*D27</f>
        <v>450</v>
      </c>
    </row>
    <row r="28" spans="1:6" ht="14.1" customHeight="1">
      <c r="A28" s="162" t="s">
        <v>176</v>
      </c>
      <c r="B28" s="184">
        <v>3</v>
      </c>
      <c r="C28" s="184">
        <v>1</v>
      </c>
      <c r="D28" s="163">
        <v>65</v>
      </c>
      <c r="E28" s="327">
        <f>B28*C28*D28</f>
        <v>195</v>
      </c>
    </row>
    <row r="29" spans="1:6" ht="14.1" customHeight="1">
      <c r="A29" s="215"/>
      <c r="B29" s="184"/>
      <c r="C29" s="184"/>
      <c r="D29" s="184"/>
      <c r="E29" s="324">
        <f>SUM(E23:E28)</f>
        <v>2760</v>
      </c>
    </row>
    <row r="30" spans="1:6" ht="14.1" customHeight="1">
      <c r="A30" s="215" t="s">
        <v>90</v>
      </c>
      <c r="B30" s="184"/>
      <c r="C30" s="184"/>
      <c r="D30" s="184"/>
      <c r="E30" s="325"/>
    </row>
    <row r="31" spans="1:6" s="16" customFormat="1" ht="14.1" customHeight="1">
      <c r="A31" s="65" t="s">
        <v>79</v>
      </c>
      <c r="B31" s="185" t="s">
        <v>80</v>
      </c>
      <c r="C31" s="185" t="s">
        <v>81</v>
      </c>
      <c r="D31" s="185" t="s">
        <v>82</v>
      </c>
      <c r="E31" s="326" t="s">
        <v>83</v>
      </c>
    </row>
    <row r="32" spans="1:6" ht="14.1" customHeight="1">
      <c r="A32" s="162" t="s">
        <v>87</v>
      </c>
      <c r="B32" s="184">
        <v>2</v>
      </c>
      <c r="C32" s="184">
        <v>1</v>
      </c>
      <c r="D32" s="217">
        <v>30</v>
      </c>
      <c r="E32" s="323">
        <f>B32*C32*D32</f>
        <v>60</v>
      </c>
    </row>
    <row r="33" spans="1:6" ht="14.1" customHeight="1">
      <c r="A33" s="215"/>
      <c r="B33" s="184"/>
      <c r="C33" s="184"/>
      <c r="D33" s="184"/>
      <c r="E33" s="328">
        <f>SUM(E32:E32)</f>
        <v>60</v>
      </c>
      <c r="F33" s="20"/>
    </row>
    <row r="34" spans="1:6" ht="14.1" customHeight="1">
      <c r="A34" s="215" t="s">
        <v>91</v>
      </c>
      <c r="B34" s="184"/>
      <c r="C34" s="184"/>
      <c r="D34" s="184"/>
      <c r="E34" s="325"/>
    </row>
    <row r="35" spans="1:6" s="16" customFormat="1" ht="14.1" customHeight="1">
      <c r="A35" s="47" t="s">
        <v>79</v>
      </c>
      <c r="B35" s="185"/>
      <c r="C35" s="185" t="s">
        <v>81</v>
      </c>
      <c r="D35" s="185" t="s">
        <v>82</v>
      </c>
      <c r="E35" s="326" t="s">
        <v>83</v>
      </c>
    </row>
    <row r="36" spans="1:6" ht="14.1" customHeight="1">
      <c r="A36" s="162" t="s">
        <v>177</v>
      </c>
      <c r="B36" s="184"/>
      <c r="C36" s="184">
        <v>15</v>
      </c>
      <c r="D36" s="217">
        <v>68</v>
      </c>
      <c r="E36" s="323">
        <f>C36*D36</f>
        <v>1020</v>
      </c>
    </row>
    <row r="37" spans="1:6" ht="14.1" customHeight="1">
      <c r="A37" s="162" t="s">
        <v>85</v>
      </c>
      <c r="B37" s="184"/>
      <c r="C37" s="184">
        <v>15</v>
      </c>
      <c r="D37" s="217">
        <v>73</v>
      </c>
      <c r="E37" s="323">
        <f>C37*D37</f>
        <v>1095</v>
      </c>
    </row>
    <row r="38" spans="1:6" ht="14.1" customHeight="1">
      <c r="A38" s="162" t="s">
        <v>92</v>
      </c>
      <c r="B38" s="184"/>
      <c r="C38" s="184">
        <v>15</v>
      </c>
      <c r="D38" s="217">
        <v>12</v>
      </c>
      <c r="E38" s="323">
        <f>C38*D38</f>
        <v>180</v>
      </c>
    </row>
    <row r="39" spans="1:6" ht="18" customHeight="1">
      <c r="A39" s="215"/>
      <c r="B39" s="184"/>
      <c r="C39" s="184"/>
      <c r="D39" s="217"/>
      <c r="E39" s="329">
        <f>SUM(E36:E38)</f>
        <v>2295</v>
      </c>
      <c r="F39" s="20"/>
    </row>
    <row r="40" spans="1:6" ht="14.1" customHeight="1">
      <c r="A40" s="215" t="s">
        <v>178</v>
      </c>
      <c r="B40" s="184"/>
      <c r="C40" s="184"/>
      <c r="D40" s="217"/>
      <c r="E40" s="329"/>
      <c r="F40" s="20"/>
    </row>
    <row r="41" spans="1:6" ht="14.1" customHeight="1">
      <c r="A41" s="47" t="s">
        <v>79</v>
      </c>
      <c r="B41" s="185"/>
      <c r="C41" s="185" t="s">
        <v>81</v>
      </c>
      <c r="D41" s="185" t="s">
        <v>82</v>
      </c>
      <c r="E41" s="326" t="s">
        <v>83</v>
      </c>
      <c r="F41" s="20"/>
    </row>
    <row r="42" spans="1:6" ht="14.1" customHeight="1">
      <c r="A42" s="162" t="s">
        <v>94</v>
      </c>
      <c r="B42" s="184"/>
      <c r="C42" s="184">
        <v>6</v>
      </c>
      <c r="D42" s="217">
        <v>45</v>
      </c>
      <c r="E42" s="323">
        <f t="shared" ref="E42:E47" si="0">C42*D42</f>
        <v>270</v>
      </c>
      <c r="F42" s="20"/>
    </row>
    <row r="43" spans="1:6" ht="14.1" customHeight="1">
      <c r="A43" s="162" t="s">
        <v>93</v>
      </c>
      <c r="B43" s="184"/>
      <c r="C43" s="184">
        <v>6</v>
      </c>
      <c r="D43" s="217">
        <v>75</v>
      </c>
      <c r="E43" s="323">
        <f t="shared" si="0"/>
        <v>450</v>
      </c>
      <c r="F43" s="20"/>
    </row>
    <row r="44" spans="1:6" ht="14.1" customHeight="1">
      <c r="A44" s="162" t="s">
        <v>179</v>
      </c>
      <c r="B44" s="184"/>
      <c r="C44" s="184">
        <v>6</v>
      </c>
      <c r="D44" s="217">
        <v>11</v>
      </c>
      <c r="E44" s="323">
        <f t="shared" si="0"/>
        <v>66</v>
      </c>
      <c r="F44" s="20"/>
    </row>
    <row r="45" spans="1:6" ht="14.1" customHeight="1">
      <c r="A45" s="162" t="s">
        <v>180</v>
      </c>
      <c r="B45" s="184"/>
      <c r="C45" s="184">
        <v>26</v>
      </c>
      <c r="D45" s="217">
        <v>17</v>
      </c>
      <c r="E45" s="323">
        <f t="shared" si="0"/>
        <v>442</v>
      </c>
      <c r="F45" s="20"/>
    </row>
    <row r="46" spans="1:6" ht="14.1" customHeight="1">
      <c r="A46" s="162" t="s">
        <v>181</v>
      </c>
      <c r="B46" s="184"/>
      <c r="C46" s="184">
        <v>6</v>
      </c>
      <c r="D46" s="217">
        <v>6</v>
      </c>
      <c r="E46" s="323">
        <f t="shared" si="0"/>
        <v>36</v>
      </c>
      <c r="F46" s="20"/>
    </row>
    <row r="47" spans="1:6" ht="14.1" customHeight="1">
      <c r="A47" s="162" t="s">
        <v>182</v>
      </c>
      <c r="B47" s="184"/>
      <c r="C47" s="184">
        <v>6</v>
      </c>
      <c r="D47" s="217">
        <v>8</v>
      </c>
      <c r="E47" s="323">
        <f t="shared" si="0"/>
        <v>48</v>
      </c>
      <c r="F47" s="20"/>
    </row>
    <row r="48" spans="1:6" ht="14.1" customHeight="1">
      <c r="A48" s="336"/>
      <c r="B48" s="337"/>
      <c r="C48" s="337"/>
      <c r="D48" s="337"/>
      <c r="E48" s="338">
        <f>SUM(E42:E47)</f>
        <v>1312</v>
      </c>
    </row>
    <row r="49" spans="1:5" ht="18.75" customHeight="1">
      <c r="A49" s="339" t="s">
        <v>2</v>
      </c>
      <c r="B49" s="340"/>
      <c r="C49" s="340"/>
      <c r="D49" s="340"/>
      <c r="E49" s="311">
        <f>SUM(E9,E16,E22,E29,E33,E39,E48)</f>
        <v>18295</v>
      </c>
    </row>
    <row r="50" spans="1:5" ht="18.75" customHeight="1">
      <c r="A50" s="31"/>
      <c r="B50" s="31"/>
      <c r="C50" s="31"/>
      <c r="D50" s="31"/>
      <c r="E50" s="31"/>
    </row>
    <row r="51" spans="1:5" ht="18.75" customHeight="1">
      <c r="A51" s="31"/>
      <c r="B51" s="31"/>
      <c r="C51" s="31"/>
      <c r="D51" s="31"/>
      <c r="E51" s="31"/>
    </row>
    <row r="52" spans="1:5" ht="18.75" customHeight="1">
      <c r="A52" s="31"/>
      <c r="B52" s="31"/>
      <c r="C52" s="31"/>
      <c r="D52" s="31"/>
      <c r="E52" s="31"/>
    </row>
    <row r="53" spans="1:5" ht="18.75" customHeight="1">
      <c r="A53" s="31"/>
      <c r="B53" s="31"/>
      <c r="C53" s="31"/>
      <c r="D53" s="31"/>
      <c r="E53" s="31"/>
    </row>
    <row r="54" spans="1:5" ht="18.75" customHeight="1">
      <c r="A54" s="31"/>
      <c r="B54" s="31"/>
      <c r="C54" s="31"/>
      <c r="D54" s="31"/>
      <c r="E54" s="31"/>
    </row>
    <row r="55" spans="1:5" ht="18.75" customHeight="1">
      <c r="A55" s="31"/>
      <c r="B55" s="31"/>
      <c r="C55" s="31"/>
      <c r="D55" s="31"/>
      <c r="E55" s="31"/>
    </row>
    <row r="56" spans="1:5" ht="18.75" customHeight="1">
      <c r="A56" s="31"/>
      <c r="B56" s="31"/>
      <c r="C56" s="31"/>
      <c r="D56" s="31"/>
      <c r="E56" s="31"/>
    </row>
    <row r="57" spans="1:5" ht="18.75" customHeight="1">
      <c r="A57" s="31"/>
      <c r="B57" s="31"/>
      <c r="C57" s="31"/>
      <c r="D57" s="31"/>
      <c r="E57" s="31"/>
    </row>
    <row r="58" spans="1:5" ht="18.75" customHeight="1">
      <c r="A58" s="31"/>
      <c r="B58" s="31"/>
      <c r="C58" s="31"/>
      <c r="D58" s="31"/>
      <c r="E58" s="31"/>
    </row>
    <row r="59" spans="1:5" ht="18.75" customHeight="1">
      <c r="A59" s="31"/>
      <c r="B59" s="31"/>
      <c r="C59" s="31"/>
      <c r="D59" s="31"/>
      <c r="E59" s="31"/>
    </row>
    <row r="60" spans="1:5" ht="18.75" customHeight="1">
      <c r="A60" s="31"/>
      <c r="B60" s="31"/>
      <c r="C60" s="31"/>
      <c r="D60" s="31"/>
      <c r="E60" s="31"/>
    </row>
    <row r="61" spans="1:5" ht="18.75" customHeight="1">
      <c r="A61" s="31"/>
      <c r="B61" s="31"/>
      <c r="C61" s="31"/>
      <c r="D61" s="31"/>
      <c r="E61" s="31"/>
    </row>
    <row r="62" spans="1:5" ht="18.75" customHeight="1">
      <c r="A62" s="31"/>
      <c r="B62" s="31"/>
      <c r="C62" s="31"/>
      <c r="D62" s="31"/>
      <c r="E62" s="31"/>
    </row>
    <row r="63" spans="1:5" ht="18.75" customHeight="1">
      <c r="A63" s="31"/>
      <c r="B63" s="31"/>
      <c r="C63" s="31"/>
      <c r="D63" s="31"/>
      <c r="E63" s="31"/>
    </row>
    <row r="64" spans="1:5" ht="18.75" customHeight="1">
      <c r="A64" s="31"/>
      <c r="B64" s="31"/>
      <c r="C64" s="31"/>
      <c r="D64" s="31"/>
      <c r="E64" s="31"/>
    </row>
    <row r="65" spans="1:5" ht="18.75" customHeight="1">
      <c r="A65" s="31"/>
      <c r="B65" s="31"/>
      <c r="C65" s="31"/>
      <c r="D65" s="31"/>
      <c r="E65" s="31"/>
    </row>
    <row r="66" spans="1:5" ht="18.75" customHeight="1">
      <c r="A66" s="31"/>
      <c r="B66" s="31"/>
      <c r="C66" s="31"/>
      <c r="D66" s="31"/>
      <c r="E66" s="31"/>
    </row>
    <row r="67" spans="1:5" ht="18.75" customHeight="1">
      <c r="A67" s="31"/>
      <c r="B67" s="31"/>
      <c r="C67" s="31"/>
      <c r="D67" s="31"/>
      <c r="E67" s="31"/>
    </row>
    <row r="68" spans="1:5" ht="18.75" customHeight="1">
      <c r="A68" s="31"/>
      <c r="B68" s="31"/>
      <c r="C68" s="31"/>
      <c r="D68" s="31"/>
      <c r="E68" s="31"/>
    </row>
    <row r="69" spans="1:5" ht="18.75" customHeight="1">
      <c r="A69" s="31"/>
      <c r="B69" s="31"/>
      <c r="C69" s="31"/>
      <c r="D69" s="31"/>
      <c r="E69" s="31"/>
    </row>
    <row r="70" spans="1:5" ht="18.75" customHeight="1">
      <c r="A70" s="31"/>
      <c r="B70" s="31"/>
      <c r="C70" s="31"/>
      <c r="D70" s="31"/>
      <c r="E70" s="31"/>
    </row>
    <row r="71" spans="1:5" ht="18.75" customHeight="1">
      <c r="A71" s="31"/>
      <c r="B71" s="31"/>
      <c r="C71" s="31"/>
      <c r="D71" s="31"/>
      <c r="E71" s="31"/>
    </row>
    <row r="72" spans="1:5" ht="18.75" customHeight="1">
      <c r="A72" s="31"/>
      <c r="B72" s="31"/>
      <c r="C72" s="31"/>
      <c r="D72" s="31"/>
      <c r="E72" s="31"/>
    </row>
    <row r="73" spans="1:5" ht="18.75" customHeight="1">
      <c r="A73" s="31"/>
      <c r="B73" s="31"/>
      <c r="C73" s="31"/>
      <c r="D73" s="31"/>
      <c r="E73" s="31"/>
    </row>
    <row r="74" spans="1:5" ht="18.75" customHeight="1">
      <c r="A74" s="31"/>
      <c r="B74" s="31"/>
      <c r="C74" s="31"/>
      <c r="D74" s="31"/>
      <c r="E74" s="31"/>
    </row>
    <row r="75" spans="1:5" ht="18.75" customHeight="1">
      <c r="A75" s="31"/>
      <c r="B75" s="31"/>
      <c r="C75" s="31"/>
      <c r="D75" s="31"/>
      <c r="E75" s="31"/>
    </row>
    <row r="76" spans="1:5" ht="18.75" customHeight="1">
      <c r="A76" s="31"/>
      <c r="B76" s="31"/>
      <c r="C76" s="31"/>
      <c r="D76" s="31"/>
      <c r="E76" s="31"/>
    </row>
    <row r="77" spans="1:5" ht="18.75" customHeight="1">
      <c r="A77" s="31"/>
      <c r="B77" s="31"/>
      <c r="C77" s="31"/>
      <c r="D77" s="31"/>
      <c r="E77" s="31"/>
    </row>
    <row r="78" spans="1:5" ht="18.75" customHeight="1">
      <c r="A78" s="31"/>
      <c r="B78" s="31"/>
      <c r="C78" s="31"/>
      <c r="D78" s="31"/>
      <c r="E78" s="31"/>
    </row>
    <row r="79" spans="1:5" ht="18.75" customHeight="1">
      <c r="A79" s="31"/>
      <c r="B79" s="31"/>
      <c r="C79" s="31"/>
      <c r="D79" s="31"/>
      <c r="E79" s="31"/>
    </row>
    <row r="80" spans="1:5" ht="18.75" customHeight="1">
      <c r="A80" s="31"/>
      <c r="B80" s="31"/>
      <c r="C80" s="31"/>
      <c r="D80" s="31"/>
      <c r="E80" s="31"/>
    </row>
    <row r="81" spans="1:5" ht="18.75" customHeight="1">
      <c r="A81" s="31"/>
      <c r="B81" s="31"/>
      <c r="C81" s="31"/>
      <c r="D81" s="31"/>
      <c r="E81" s="31"/>
    </row>
    <row r="82" spans="1:5" ht="18.75" customHeight="1">
      <c r="A82" s="31"/>
      <c r="B82" s="31"/>
      <c r="C82" s="31"/>
      <c r="D82" s="31"/>
      <c r="E82" s="31"/>
    </row>
    <row r="83" spans="1:5" ht="18.75" customHeight="1">
      <c r="C83" s="6"/>
      <c r="D83" s="6"/>
    </row>
    <row r="84" spans="1:5" ht="18.75" customHeight="1">
      <c r="C84" s="6"/>
      <c r="D84" s="6"/>
    </row>
    <row r="85" spans="1:5" ht="18.75" customHeight="1">
      <c r="C85" s="6"/>
      <c r="D85" s="6"/>
    </row>
    <row r="86" spans="1:5" ht="18.75" customHeight="1">
      <c r="C86" s="6"/>
      <c r="D86" s="6"/>
    </row>
    <row r="87" spans="1:5" ht="18.75" customHeight="1">
      <c r="C87" s="6"/>
      <c r="D87" s="6"/>
    </row>
    <row r="88" spans="1:5" ht="18.75" customHeight="1">
      <c r="C88" s="6"/>
      <c r="D88" s="6"/>
    </row>
    <row r="89" spans="1:5" ht="18.75" customHeight="1">
      <c r="C89" s="6"/>
      <c r="D89" s="6"/>
    </row>
    <row r="90" spans="1:5" ht="18.75" customHeight="1">
      <c r="C90" s="6"/>
      <c r="D90" s="6"/>
    </row>
    <row r="91" spans="1:5" ht="18.75" customHeight="1">
      <c r="C91" s="6"/>
      <c r="D91" s="6"/>
    </row>
    <row r="92" spans="1:5" ht="18.75" customHeight="1">
      <c r="C92" s="6"/>
      <c r="D92" s="6"/>
    </row>
    <row r="93" spans="1:5" ht="18.75" customHeight="1">
      <c r="C93" s="6"/>
      <c r="D93" s="6"/>
    </row>
    <row r="94" spans="1:5" ht="18.75" customHeight="1">
      <c r="C94" s="6"/>
      <c r="D94" s="6"/>
    </row>
    <row r="95" spans="1:5" ht="18.75" customHeight="1">
      <c r="C95" s="6"/>
      <c r="D95" s="6"/>
    </row>
    <row r="96" spans="1:5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  <row r="178" spans="3:4" ht="18.75" customHeight="1">
      <c r="C178" s="6"/>
      <c r="D178" s="6"/>
    </row>
    <row r="179" spans="3:4" ht="18.75" customHeight="1">
      <c r="C179" s="6"/>
      <c r="D179" s="6"/>
    </row>
    <row r="180" spans="3:4" ht="18.75" customHeight="1">
      <c r="C180" s="6"/>
      <c r="D180" s="6"/>
    </row>
    <row r="181" spans="3:4" ht="18.75" customHeight="1">
      <c r="C181" s="6"/>
      <c r="D181" s="6"/>
    </row>
  </sheetData>
  <mergeCells count="1">
    <mergeCell ref="A1:B1"/>
  </mergeCells>
  <phoneticPr fontId="0" type="noConversion"/>
  <pageMargins left="0.75" right="0.75" top="0.75" bottom="0.75" header="0.5" footer="0.5"/>
  <pageSetup orientation="portrait" r:id="rId1"/>
  <headerFooter alignWithMargins="0">
    <oddFooter>&amp;L&amp;Z&amp;F,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RowHeight="12.75"/>
  <cols>
    <col min="1" max="1" width="49.7109375" customWidth="1"/>
    <col min="2" max="2" width="21.42578125" customWidth="1"/>
    <col min="3" max="3" width="15.7109375" customWidth="1"/>
  </cols>
  <sheetData>
    <row r="1" spans="1:3" ht="15.75">
      <c r="A1" s="212" t="s">
        <v>476</v>
      </c>
      <c r="B1" s="315"/>
      <c r="C1" s="316"/>
    </row>
    <row r="2" spans="1:3" ht="15.75">
      <c r="A2" s="346"/>
      <c r="B2" s="347">
        <v>2004</v>
      </c>
      <c r="C2" s="348">
        <v>2005</v>
      </c>
    </row>
    <row r="3" spans="1:3" ht="15">
      <c r="A3" s="341" t="s">
        <v>23</v>
      </c>
      <c r="B3" s="342"/>
      <c r="C3" s="266"/>
    </row>
    <row r="4" spans="1:3" ht="15">
      <c r="A4" s="317" t="s">
        <v>415</v>
      </c>
      <c r="B4" s="342">
        <v>2700</v>
      </c>
      <c r="C4" s="266">
        <v>5600</v>
      </c>
    </row>
    <row r="5" spans="1:3" ht="15">
      <c r="A5" s="317" t="s">
        <v>416</v>
      </c>
      <c r="B5" s="342">
        <v>2700</v>
      </c>
      <c r="C5" s="266">
        <v>4200</v>
      </c>
    </row>
    <row r="6" spans="1:3" ht="15">
      <c r="A6" s="317" t="s">
        <v>100</v>
      </c>
      <c r="B6" s="342">
        <v>720</v>
      </c>
      <c r="C6" s="266"/>
    </row>
    <row r="7" spans="1:3" ht="15">
      <c r="A7" s="317" t="s">
        <v>101</v>
      </c>
      <c r="B7" s="342">
        <v>720</v>
      </c>
      <c r="C7" s="266"/>
    </row>
    <row r="8" spans="1:3" ht="15">
      <c r="A8" s="317" t="s">
        <v>417</v>
      </c>
      <c r="B8" s="342">
        <v>2000</v>
      </c>
      <c r="C8" s="266">
        <v>1200</v>
      </c>
    </row>
    <row r="9" spans="1:3" ht="15">
      <c r="A9" s="317" t="s">
        <v>418</v>
      </c>
      <c r="B9" s="342"/>
      <c r="C9" s="266">
        <v>480</v>
      </c>
    </row>
    <row r="10" spans="1:3" ht="15">
      <c r="A10" s="78"/>
      <c r="B10" s="342"/>
      <c r="C10" s="266"/>
    </row>
    <row r="11" spans="1:3" ht="14.25">
      <c r="A11" s="341" t="s">
        <v>24</v>
      </c>
      <c r="B11" s="343"/>
      <c r="C11" s="79"/>
    </row>
    <row r="12" spans="1:3" ht="15">
      <c r="A12" s="317" t="s">
        <v>419</v>
      </c>
      <c r="B12" s="342">
        <v>0</v>
      </c>
      <c r="C12" s="266">
        <v>0</v>
      </c>
    </row>
    <row r="13" spans="1:3" ht="15">
      <c r="A13" s="317" t="s">
        <v>420</v>
      </c>
      <c r="B13" s="342">
        <v>0</v>
      </c>
      <c r="C13" s="266">
        <v>0</v>
      </c>
    </row>
    <row r="14" spans="1:3" ht="15">
      <c r="A14" s="317" t="s">
        <v>421</v>
      </c>
      <c r="B14" s="342">
        <v>0</v>
      </c>
      <c r="C14" s="266">
        <v>0</v>
      </c>
    </row>
    <row r="15" spans="1:3" ht="15">
      <c r="A15" s="317" t="s">
        <v>101</v>
      </c>
      <c r="B15" s="342">
        <v>0</v>
      </c>
      <c r="C15" s="266">
        <v>0</v>
      </c>
    </row>
    <row r="16" spans="1:3" ht="14.25">
      <c r="A16" s="344"/>
      <c r="B16" s="343"/>
      <c r="C16" s="79"/>
    </row>
    <row r="17" spans="1:3" ht="14.25">
      <c r="A17" s="341" t="s">
        <v>102</v>
      </c>
      <c r="B17" s="343"/>
      <c r="C17" s="79"/>
    </row>
    <row r="18" spans="1:3" ht="15">
      <c r="A18" s="317" t="s">
        <v>422</v>
      </c>
      <c r="B18" s="342">
        <v>2700</v>
      </c>
      <c r="C18" s="266">
        <v>2400</v>
      </c>
    </row>
    <row r="19" spans="1:3" ht="15">
      <c r="A19" s="317" t="s">
        <v>423</v>
      </c>
      <c r="B19" s="342">
        <v>2700</v>
      </c>
      <c r="C19" s="266">
        <v>1800</v>
      </c>
    </row>
    <row r="20" spans="1:3" ht="15">
      <c r="A20" s="317" t="s">
        <v>100</v>
      </c>
      <c r="B20" s="342">
        <v>720</v>
      </c>
      <c r="C20" s="266">
        <v>720</v>
      </c>
    </row>
    <row r="21" spans="1:3" ht="15">
      <c r="A21" s="317" t="s">
        <v>101</v>
      </c>
      <c r="B21" s="342">
        <v>720</v>
      </c>
      <c r="C21" s="266">
        <v>720</v>
      </c>
    </row>
    <row r="22" spans="1:3" ht="15">
      <c r="A22" s="78"/>
      <c r="B22" s="342">
        <v>0</v>
      </c>
      <c r="C22" s="266"/>
    </row>
    <row r="23" spans="1:3" ht="14.25">
      <c r="A23" s="306"/>
      <c r="B23" s="343"/>
      <c r="C23" s="79"/>
    </row>
    <row r="24" spans="1:3" ht="15">
      <c r="A24" s="306" t="s">
        <v>226</v>
      </c>
      <c r="B24" s="345">
        <v>75</v>
      </c>
      <c r="C24" s="55">
        <v>50</v>
      </c>
    </row>
    <row r="25" spans="1:3" ht="15">
      <c r="A25" s="306" t="s">
        <v>119</v>
      </c>
      <c r="B25" s="345">
        <v>150</v>
      </c>
      <c r="C25" s="55">
        <v>100</v>
      </c>
    </row>
    <row r="26" spans="1:3" ht="15">
      <c r="A26" s="306" t="s">
        <v>120</v>
      </c>
      <c r="B26" s="345">
        <v>400</v>
      </c>
      <c r="C26" s="55">
        <v>400</v>
      </c>
    </row>
    <row r="27" spans="1:3" ht="15">
      <c r="A27" s="306" t="s">
        <v>424</v>
      </c>
      <c r="B27" s="345">
        <v>150</v>
      </c>
      <c r="C27" s="55">
        <v>150</v>
      </c>
    </row>
    <row r="28" spans="1:3" ht="15">
      <c r="A28" s="306" t="s">
        <v>425</v>
      </c>
      <c r="B28" s="345">
        <v>500</v>
      </c>
      <c r="C28" s="55">
        <v>500</v>
      </c>
    </row>
    <row r="29" spans="1:3" ht="15">
      <c r="A29" s="306" t="s">
        <v>121</v>
      </c>
      <c r="B29" s="345">
        <v>400</v>
      </c>
      <c r="C29" s="55">
        <v>400</v>
      </c>
    </row>
    <row r="30" spans="1:3" ht="15">
      <c r="A30" s="306" t="s">
        <v>239</v>
      </c>
      <c r="B30" s="345">
        <v>100</v>
      </c>
      <c r="C30" s="55">
        <v>325</v>
      </c>
    </row>
    <row r="31" spans="1:3" ht="15">
      <c r="A31" s="317" t="s">
        <v>150</v>
      </c>
      <c r="B31" s="342">
        <v>1000</v>
      </c>
      <c r="C31" s="266">
        <v>1000</v>
      </c>
    </row>
    <row r="32" spans="1:3" ht="15">
      <c r="A32" s="317"/>
      <c r="B32" s="342"/>
      <c r="C32" s="266"/>
    </row>
    <row r="33" spans="1:3" ht="15">
      <c r="A33" s="306" t="s">
        <v>132</v>
      </c>
      <c r="B33" s="307">
        <v>500</v>
      </c>
      <c r="C33" s="168">
        <v>500</v>
      </c>
    </row>
    <row r="34" spans="1:3" ht="15">
      <c r="A34" s="306" t="s">
        <v>134</v>
      </c>
      <c r="B34" s="307"/>
      <c r="C34" s="168">
        <v>0</v>
      </c>
    </row>
    <row r="35" spans="1:3" ht="15">
      <c r="A35" s="306" t="s">
        <v>136</v>
      </c>
      <c r="B35" s="307"/>
      <c r="C35" s="168">
        <v>180</v>
      </c>
    </row>
    <row r="36" spans="1:3" ht="15">
      <c r="A36" s="306" t="s">
        <v>137</v>
      </c>
      <c r="B36" s="307">
        <v>500</v>
      </c>
      <c r="C36" s="168">
        <v>250</v>
      </c>
    </row>
    <row r="37" spans="1:3" ht="15">
      <c r="A37" s="349" t="s">
        <v>135</v>
      </c>
      <c r="B37" s="350">
        <v>1000</v>
      </c>
      <c r="C37" s="351">
        <v>750</v>
      </c>
    </row>
    <row r="38" spans="1:3" ht="18" customHeight="1">
      <c r="A38" s="89" t="s">
        <v>230</v>
      </c>
      <c r="B38" s="352">
        <f>SUM(B4:B37)</f>
        <v>20455</v>
      </c>
      <c r="C38" s="353">
        <f>SUM(C4:C37)</f>
        <v>21725</v>
      </c>
    </row>
    <row r="40" spans="1:3" ht="14.25">
      <c r="A40" s="154" t="s">
        <v>426</v>
      </c>
    </row>
  </sheetData>
  <phoneticPr fontId="33" type="noConversion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8.75" customHeight="1"/>
  <cols>
    <col min="1" max="1" width="49.8554687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212" t="s">
        <v>520</v>
      </c>
      <c r="B1" s="269"/>
      <c r="C1" s="214"/>
    </row>
    <row r="2" spans="1:3" ht="18.75" customHeight="1">
      <c r="A2" s="209"/>
      <c r="B2" s="260"/>
      <c r="C2" s="211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355"/>
      <c r="C4" s="356"/>
    </row>
    <row r="5" spans="1:3" s="2" customFormat="1" ht="18.75" customHeight="1">
      <c r="A5" s="47"/>
      <c r="B5" s="357"/>
      <c r="C5" s="358"/>
    </row>
    <row r="6" spans="1:3" s="2" customFormat="1" ht="18.75" customHeight="1">
      <c r="A6" s="53" t="s">
        <v>163</v>
      </c>
      <c r="B6" s="169">
        <v>4500</v>
      </c>
      <c r="C6" s="168"/>
    </row>
    <row r="7" spans="1:3" s="2" customFormat="1" ht="30.75" customHeight="1">
      <c r="A7" s="354" t="s">
        <v>145</v>
      </c>
      <c r="B7" s="172">
        <v>240</v>
      </c>
      <c r="C7" s="173"/>
    </row>
    <row r="8" spans="1:3" ht="18.75" customHeight="1">
      <c r="A8" s="306" t="s">
        <v>146</v>
      </c>
      <c r="B8" s="172">
        <v>240</v>
      </c>
      <c r="C8" s="173"/>
    </row>
    <row r="9" spans="1:3" ht="18.75" customHeight="1">
      <c r="A9" s="53" t="s">
        <v>446</v>
      </c>
      <c r="B9" s="169">
        <v>1500</v>
      </c>
      <c r="C9" s="168"/>
    </row>
    <row r="10" spans="1:3" ht="18.75" customHeight="1">
      <c r="A10" s="53" t="s">
        <v>477</v>
      </c>
      <c r="B10" s="167"/>
      <c r="C10" s="168">
        <v>195</v>
      </c>
    </row>
    <row r="11" spans="1:3" ht="18.75" customHeight="1">
      <c r="A11" s="53" t="s">
        <v>478</v>
      </c>
      <c r="B11" s="167"/>
      <c r="C11" s="168">
        <v>200</v>
      </c>
    </row>
    <row r="12" spans="1:3" ht="18.75" customHeight="1">
      <c r="A12" s="53" t="s">
        <v>479</v>
      </c>
      <c r="B12" s="167"/>
      <c r="C12" s="168">
        <v>155</v>
      </c>
    </row>
    <row r="13" spans="1:3" ht="18.75" customHeight="1">
      <c r="A13" s="53" t="s">
        <v>480</v>
      </c>
      <c r="B13" s="167"/>
      <c r="C13" s="168">
        <v>65</v>
      </c>
    </row>
    <row r="14" spans="1:3" ht="18.75" customHeight="1">
      <c r="A14" s="53" t="s">
        <v>481</v>
      </c>
      <c r="B14" s="167"/>
      <c r="C14" s="168">
        <v>65</v>
      </c>
    </row>
    <row r="15" spans="1:3" ht="18.75" customHeight="1">
      <c r="A15" s="53" t="s">
        <v>482</v>
      </c>
      <c r="B15" s="167"/>
      <c r="C15" s="168">
        <v>25</v>
      </c>
    </row>
    <row r="16" spans="1:3" s="2" customFormat="1" ht="18.75" customHeight="1">
      <c r="A16" s="53" t="s">
        <v>483</v>
      </c>
      <c r="B16" s="172"/>
      <c r="C16" s="173">
        <v>75</v>
      </c>
    </row>
    <row r="17" spans="1:3" ht="18.75" customHeight="1">
      <c r="A17" s="196" t="s">
        <v>484</v>
      </c>
      <c r="B17" s="359"/>
      <c r="C17" s="351">
        <v>120</v>
      </c>
    </row>
    <row r="18" spans="1:3" ht="18.75" customHeight="1">
      <c r="A18" s="279" t="s">
        <v>230</v>
      </c>
      <c r="B18" s="264">
        <f>SUM(B4:B17)</f>
        <v>6480</v>
      </c>
      <c r="C18" s="263">
        <f>SUM(C4:C17)</f>
        <v>900</v>
      </c>
    </row>
    <row r="19" spans="1:3" ht="18.75" customHeight="1">
      <c r="B19" s="5"/>
    </row>
    <row r="20" spans="1:3" ht="18.75" customHeight="1">
      <c r="B20" s="5"/>
    </row>
    <row r="21" spans="1:3" ht="18.75" customHeight="1">
      <c r="B21" s="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8.75" customHeight="1"/>
  <cols>
    <col min="1" max="1" width="48.5703125" style="3" customWidth="1"/>
    <col min="2" max="2" width="15.5703125" style="4" bestFit="1" customWidth="1"/>
    <col min="3" max="3" width="14.140625" style="4" customWidth="1"/>
    <col min="4" max="5" width="9.140625" style="1"/>
    <col min="6" max="6" width="12.85546875" style="1" customWidth="1"/>
    <col min="7" max="16384" width="9.140625" style="1"/>
  </cols>
  <sheetData>
    <row r="1" spans="1:5" s="2" customFormat="1" ht="18.75" customHeight="1">
      <c r="A1" s="202" t="s">
        <v>521</v>
      </c>
      <c r="B1" s="203"/>
      <c r="C1" s="360"/>
    </row>
    <row r="2" spans="1:5" ht="18.75" customHeight="1">
      <c r="A2" s="44"/>
      <c r="B2" s="364"/>
      <c r="C2" s="46"/>
    </row>
    <row r="3" spans="1:5" s="2" customFormat="1" ht="18.75" customHeight="1">
      <c r="A3" s="47" t="s">
        <v>22</v>
      </c>
      <c r="B3" s="48">
        <v>2004</v>
      </c>
      <c r="C3" s="49">
        <v>2005</v>
      </c>
    </row>
    <row r="4" spans="1:5" s="2" customFormat="1" ht="18.75" customHeight="1">
      <c r="A4" s="50"/>
      <c r="B4" s="48"/>
      <c r="C4" s="49"/>
    </row>
    <row r="5" spans="1:5" s="9" customFormat="1" ht="18.75" customHeight="1">
      <c r="A5" s="50"/>
      <c r="B5" s="255"/>
      <c r="C5" s="52"/>
      <c r="D5" s="2"/>
      <c r="E5" s="2"/>
    </row>
    <row r="6" spans="1:5" s="9" customFormat="1" ht="18.75" customHeight="1">
      <c r="A6" s="53" t="s">
        <v>71</v>
      </c>
      <c r="B6" s="217">
        <v>350</v>
      </c>
      <c r="C6" s="55">
        <v>250</v>
      </c>
      <c r="D6" s="1"/>
      <c r="E6" s="1"/>
    </row>
    <row r="7" spans="1:5" s="9" customFormat="1" ht="18.75" customHeight="1">
      <c r="A7" s="53" t="s">
        <v>437</v>
      </c>
      <c r="B7" s="217"/>
      <c r="C7" s="55">
        <v>2360</v>
      </c>
      <c r="D7" s="1"/>
      <c r="E7" s="1"/>
    </row>
    <row r="8" spans="1:5" s="9" customFormat="1" ht="18.75" customHeight="1">
      <c r="A8" s="53" t="s">
        <v>72</v>
      </c>
      <c r="B8" s="217">
        <v>1500</v>
      </c>
      <c r="C8" s="55">
        <v>700</v>
      </c>
      <c r="D8" s="1"/>
      <c r="E8" s="1"/>
    </row>
    <row r="9" spans="1:5" s="9" customFormat="1" ht="18.75" customHeight="1">
      <c r="A9" s="53" t="s">
        <v>240</v>
      </c>
      <c r="B9" s="217">
        <v>150</v>
      </c>
      <c r="C9" s="55">
        <v>100</v>
      </c>
      <c r="D9" s="1"/>
      <c r="E9" s="1"/>
    </row>
    <row r="10" spans="1:5" s="9" customFormat="1" ht="18.75" customHeight="1">
      <c r="A10" s="53" t="s">
        <v>438</v>
      </c>
      <c r="B10" s="217"/>
      <c r="C10" s="55">
        <v>3000</v>
      </c>
      <c r="D10" s="1"/>
      <c r="E10" s="1"/>
    </row>
    <row r="11" spans="1:5" s="9" customFormat="1" ht="18.75" customHeight="1">
      <c r="A11" s="162" t="s">
        <v>77</v>
      </c>
      <c r="B11" s="259">
        <v>300</v>
      </c>
      <c r="C11" s="64"/>
      <c r="D11" s="1"/>
      <c r="E11" s="1"/>
    </row>
    <row r="12" spans="1:5" s="9" customFormat="1" ht="18.75" customHeight="1">
      <c r="A12" s="162" t="s">
        <v>76</v>
      </c>
      <c r="B12" s="259">
        <v>100</v>
      </c>
      <c r="C12" s="64"/>
      <c r="D12" s="1"/>
      <c r="E12" s="1"/>
    </row>
    <row r="13" spans="1:5" s="9" customFormat="1" ht="18.75" customHeight="1">
      <c r="A13" s="53" t="s">
        <v>73</v>
      </c>
      <c r="B13" s="217">
        <v>1000</v>
      </c>
      <c r="C13" s="55">
        <v>500</v>
      </c>
      <c r="D13" s="1"/>
      <c r="E13" s="1"/>
    </row>
    <row r="14" spans="1:5" s="9" customFormat="1" ht="18.75" customHeight="1">
      <c r="A14" s="53" t="s">
        <v>70</v>
      </c>
      <c r="B14" s="217">
        <v>1000</v>
      </c>
      <c r="C14" s="55">
        <v>200</v>
      </c>
      <c r="D14" s="1"/>
      <c r="E14" s="1"/>
    </row>
    <row r="15" spans="1:5" s="9" customFormat="1" ht="18.75" customHeight="1">
      <c r="A15" s="162" t="s">
        <v>199</v>
      </c>
      <c r="B15" s="217">
        <v>3000</v>
      </c>
      <c r="C15" s="55">
        <v>1500</v>
      </c>
      <c r="D15" s="1"/>
      <c r="E15" s="1"/>
    </row>
    <row r="16" spans="1:5" s="9" customFormat="1" ht="18.75" customHeight="1">
      <c r="A16" s="162" t="s">
        <v>74</v>
      </c>
      <c r="B16" s="217">
        <v>300</v>
      </c>
      <c r="C16" s="55"/>
      <c r="D16" s="1"/>
      <c r="E16" s="1"/>
    </row>
    <row r="17" spans="1:5" s="9" customFormat="1" ht="18.75" customHeight="1">
      <c r="A17" s="65"/>
      <c r="B17" s="217"/>
      <c r="C17" s="55"/>
      <c r="D17" s="1"/>
      <c r="E17" s="1"/>
    </row>
    <row r="18" spans="1:5" s="9" customFormat="1" ht="18.75" customHeight="1">
      <c r="A18" s="63" t="s">
        <v>598</v>
      </c>
      <c r="B18" s="259"/>
      <c r="C18" s="64">
        <v>2000</v>
      </c>
      <c r="D18" s="1"/>
      <c r="E18" s="1"/>
    </row>
    <row r="19" spans="1:5" s="2" customFormat="1" ht="18.75" customHeight="1">
      <c r="A19" s="63"/>
      <c r="B19" s="259"/>
      <c r="C19" s="64"/>
    </row>
    <row r="20" spans="1:5" ht="18.75" customHeight="1">
      <c r="A20" s="192"/>
      <c r="B20" s="256"/>
      <c r="C20" s="193"/>
    </row>
    <row r="21" spans="1:5" ht="18.75" customHeight="1">
      <c r="A21" s="365"/>
      <c r="B21" s="273"/>
      <c r="C21" s="366"/>
    </row>
    <row r="22" spans="1:5" ht="18.75" customHeight="1">
      <c r="A22" s="361" t="s">
        <v>20</v>
      </c>
      <c r="B22" s="362">
        <f>SUM(B4:B21)</f>
        <v>7700</v>
      </c>
      <c r="C22" s="362">
        <f>SUM(C4:C21)</f>
        <v>10610</v>
      </c>
    </row>
    <row r="23" spans="1:5" s="2" customFormat="1" ht="18.75" customHeight="1">
      <c r="A23" s="3"/>
      <c r="B23" s="5"/>
      <c r="C23" s="5"/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8.75" customHeight="1"/>
  <cols>
    <col min="1" max="1" width="64.7109375" style="3" customWidth="1"/>
    <col min="2" max="2" width="13.28515625" style="4" customWidth="1"/>
    <col min="3" max="3" width="14.140625" style="5" customWidth="1"/>
    <col min="4" max="16384" width="9.140625" style="1"/>
  </cols>
  <sheetData>
    <row r="1" spans="1:3" s="2" customFormat="1" ht="18.95" customHeight="1">
      <c r="A1" s="202" t="s">
        <v>522</v>
      </c>
      <c r="B1" s="203"/>
      <c r="C1" s="204"/>
    </row>
    <row r="2" spans="1:3" ht="18.95" customHeight="1">
      <c r="A2" s="44"/>
      <c r="B2" s="45"/>
      <c r="C2" s="46"/>
    </row>
    <row r="3" spans="1:3" s="2" customFormat="1" ht="18.95" customHeight="1">
      <c r="A3" s="47" t="s">
        <v>22</v>
      </c>
      <c r="B3" s="48">
        <v>2004</v>
      </c>
      <c r="C3" s="49">
        <v>2005</v>
      </c>
    </row>
    <row r="4" spans="1:3" s="9" customFormat="1" ht="18.95" customHeight="1">
      <c r="A4" s="50"/>
      <c r="B4" s="367"/>
      <c r="C4" s="187"/>
    </row>
    <row r="5" spans="1:3" s="2" customFormat="1" ht="18.95" customHeight="1">
      <c r="A5" s="47"/>
      <c r="B5" s="368"/>
      <c r="C5" s="49"/>
    </row>
    <row r="6" spans="1:3" s="2" customFormat="1" ht="18.95" customHeight="1">
      <c r="A6" s="306" t="s">
        <v>195</v>
      </c>
      <c r="B6" s="369">
        <v>500</v>
      </c>
      <c r="C6" s="370">
        <v>250</v>
      </c>
    </row>
    <row r="7" spans="1:3" s="2" customFormat="1" ht="18.95" customHeight="1">
      <c r="A7" s="306" t="s">
        <v>155</v>
      </c>
      <c r="B7" s="369">
        <v>400</v>
      </c>
      <c r="C7" s="370">
        <v>200</v>
      </c>
    </row>
    <row r="8" spans="1:3" ht="18.95" customHeight="1">
      <c r="A8" s="306" t="s">
        <v>112</v>
      </c>
      <c r="B8" s="369">
        <v>150</v>
      </c>
      <c r="C8" s="370">
        <v>150</v>
      </c>
    </row>
    <row r="9" spans="1:3" ht="18.95" customHeight="1">
      <c r="A9" s="306" t="s">
        <v>115</v>
      </c>
      <c r="B9" s="369"/>
      <c r="C9" s="370"/>
    </row>
    <row r="10" spans="1:3" ht="18.95" customHeight="1">
      <c r="A10" s="306" t="s">
        <v>114</v>
      </c>
      <c r="B10" s="369">
        <v>1000</v>
      </c>
      <c r="C10" s="370">
        <v>600</v>
      </c>
    </row>
    <row r="11" spans="1:3" ht="18.95" customHeight="1">
      <c r="A11" s="306" t="s">
        <v>107</v>
      </c>
      <c r="B11" s="369">
        <v>150</v>
      </c>
      <c r="C11" s="370">
        <v>150</v>
      </c>
    </row>
    <row r="12" spans="1:3" ht="18.95" customHeight="1">
      <c r="A12" s="53" t="s">
        <v>303</v>
      </c>
      <c r="B12" s="54"/>
      <c r="C12" s="55">
        <v>300</v>
      </c>
    </row>
    <row r="13" spans="1:3" ht="18.95" customHeight="1">
      <c r="A13" s="306" t="s">
        <v>110</v>
      </c>
      <c r="B13" s="371">
        <v>1500</v>
      </c>
      <c r="C13" s="370">
        <v>1500</v>
      </c>
    </row>
    <row r="14" spans="1:3" ht="18.95" customHeight="1">
      <c r="A14" s="53" t="s">
        <v>304</v>
      </c>
      <c r="B14" s="54"/>
      <c r="C14" s="55">
        <v>50</v>
      </c>
    </row>
    <row r="15" spans="1:3" ht="18.95" customHeight="1">
      <c r="A15" s="306" t="s">
        <v>109</v>
      </c>
      <c r="B15" s="371">
        <v>100</v>
      </c>
      <c r="C15" s="370">
        <v>100</v>
      </c>
    </row>
    <row r="16" spans="1:3" ht="18.95" customHeight="1">
      <c r="A16" s="112" t="s">
        <v>111</v>
      </c>
      <c r="B16" s="371">
        <v>150</v>
      </c>
      <c r="C16" s="370">
        <v>0</v>
      </c>
    </row>
    <row r="17" spans="1:4" ht="18.95" customHeight="1">
      <c r="A17" s="53" t="s">
        <v>302</v>
      </c>
      <c r="B17" s="54"/>
      <c r="C17" s="55">
        <v>40</v>
      </c>
    </row>
    <row r="18" spans="1:4" s="2" customFormat="1" ht="18.95" customHeight="1">
      <c r="A18" s="53" t="s">
        <v>301</v>
      </c>
      <c r="B18" s="54"/>
      <c r="C18" s="55">
        <v>0</v>
      </c>
    </row>
    <row r="19" spans="1:4" ht="18.95" customHeight="1">
      <c r="A19" s="306" t="s">
        <v>124</v>
      </c>
      <c r="B19" s="345">
        <v>108</v>
      </c>
      <c r="C19" s="55">
        <v>110</v>
      </c>
      <c r="D19" s="38"/>
    </row>
    <row r="20" spans="1:4" ht="18.95" customHeight="1">
      <c r="A20" s="306" t="s">
        <v>242</v>
      </c>
      <c r="B20" s="369">
        <v>150</v>
      </c>
      <c r="C20" s="370">
        <v>0</v>
      </c>
    </row>
    <row r="21" spans="1:4" ht="18.95" customHeight="1">
      <c r="A21" s="306" t="s">
        <v>108</v>
      </c>
      <c r="B21" s="371"/>
      <c r="C21" s="370"/>
    </row>
    <row r="22" spans="1:4" ht="18.95" customHeight="1">
      <c r="A22" s="306" t="s">
        <v>113</v>
      </c>
      <c r="B22" s="369"/>
      <c r="C22" s="370"/>
    </row>
    <row r="23" spans="1:4" ht="18.95" customHeight="1">
      <c r="A23" s="365"/>
      <c r="B23" s="373"/>
      <c r="C23" s="274"/>
    </row>
    <row r="24" spans="1:4" ht="18.95" customHeight="1">
      <c r="A24" s="361" t="s">
        <v>20</v>
      </c>
      <c r="B24" s="372">
        <f>SUM(B4:B23)</f>
        <v>4208</v>
      </c>
      <c r="C24" s="372">
        <f>SUM(C4:C23)</f>
        <v>3450</v>
      </c>
    </row>
    <row r="25" spans="1:4" ht="18.75" customHeight="1">
      <c r="A25"/>
      <c r="B25"/>
      <c r="C25"/>
    </row>
    <row r="26" spans="1:4" ht="18.75" customHeight="1">
      <c r="A26"/>
      <c r="B26"/>
      <c r="C26"/>
    </row>
    <row r="27" spans="1:4" ht="18.75" customHeight="1">
      <c r="A27"/>
      <c r="B27"/>
      <c r="C27"/>
    </row>
    <row r="28" spans="1:4" ht="18.75" customHeight="1">
      <c r="A28"/>
      <c r="B28"/>
      <c r="C28"/>
    </row>
    <row r="29" spans="1:4" ht="18.75" customHeight="1">
      <c r="A29"/>
      <c r="B29"/>
      <c r="C29"/>
    </row>
    <row r="30" spans="1:4" ht="18.75" customHeight="1">
      <c r="A30"/>
      <c r="B30"/>
      <c r="C30"/>
    </row>
    <row r="31" spans="1:4" ht="18.75" customHeight="1">
      <c r="A31"/>
      <c r="B31"/>
      <c r="C31"/>
    </row>
  </sheetData>
  <phoneticPr fontId="0" type="noConversion"/>
  <printOptions horizontalCentered="1"/>
  <pageMargins left="0.5" right="0" top="1" bottom="1" header="0.5" footer="0.5"/>
  <pageSetup orientation="portrait" r:id="rId1"/>
  <headerFooter alignWithMargins="0">
    <oddFooter>&amp;L&amp;Z&amp;F,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8.75" customHeight="1"/>
  <cols>
    <col min="1" max="1" width="47.42578125" style="3" customWidth="1"/>
    <col min="2" max="2" width="15.5703125" style="4" bestFit="1" customWidth="1"/>
    <col min="3" max="3" width="14.140625" style="5" customWidth="1"/>
    <col min="4" max="4" width="9.140625" style="1"/>
    <col min="5" max="5" width="12.85546875" style="1" bestFit="1" customWidth="1"/>
    <col min="6" max="16384" width="9.140625" style="1"/>
  </cols>
  <sheetData>
    <row r="1" spans="1:5" s="2" customFormat="1" ht="18.75" customHeight="1">
      <c r="A1" s="202" t="s">
        <v>523</v>
      </c>
      <c r="B1" s="203"/>
      <c r="C1" s="204"/>
    </row>
    <row r="2" spans="1:5" ht="18.75" customHeight="1">
      <c r="A2" s="44"/>
      <c r="B2" s="45"/>
      <c r="C2" s="46"/>
    </row>
    <row r="3" spans="1:5" s="2" customFormat="1" ht="18.75" customHeight="1">
      <c r="A3" s="47" t="s">
        <v>22</v>
      </c>
      <c r="B3" s="48">
        <v>2004</v>
      </c>
      <c r="C3" s="49">
        <v>2005</v>
      </c>
    </row>
    <row r="4" spans="1:5" s="9" customFormat="1" ht="18.75" customHeight="1">
      <c r="A4" s="50"/>
      <c r="B4" s="51"/>
      <c r="C4" s="52"/>
    </row>
    <row r="5" spans="1:5" s="9" customFormat="1" ht="18.75" customHeight="1">
      <c r="A5" s="50"/>
      <c r="B5" s="51"/>
      <c r="C5" s="52"/>
    </row>
    <row r="6" spans="1:5" s="2" customFormat="1" ht="18.75" customHeight="1">
      <c r="A6" s="53" t="s">
        <v>276</v>
      </c>
      <c r="B6" s="54">
        <v>3840</v>
      </c>
      <c r="C6" s="55"/>
    </row>
    <row r="7" spans="1:5" s="2" customFormat="1" ht="18.75" customHeight="1">
      <c r="A7" s="53" t="s">
        <v>279</v>
      </c>
      <c r="B7" s="54"/>
      <c r="C7" s="55">
        <v>400</v>
      </c>
    </row>
    <row r="8" spans="1:5" s="2" customFormat="1" ht="18.75" customHeight="1">
      <c r="A8" s="53" t="s">
        <v>281</v>
      </c>
      <c r="B8" s="54"/>
      <c r="C8" s="55">
        <v>250</v>
      </c>
    </row>
    <row r="9" spans="1:5" s="2" customFormat="1" ht="18.75" customHeight="1">
      <c r="A9" s="53" t="s">
        <v>283</v>
      </c>
      <c r="B9" s="54"/>
      <c r="C9" s="55">
        <v>250</v>
      </c>
    </row>
    <row r="10" spans="1:5" s="2" customFormat="1" ht="18.75" customHeight="1">
      <c r="A10" s="162" t="s">
        <v>235</v>
      </c>
      <c r="B10" s="217">
        <v>0</v>
      </c>
      <c r="C10" s="55">
        <v>0</v>
      </c>
    </row>
    <row r="11" spans="1:5" s="2" customFormat="1" ht="18.75" customHeight="1">
      <c r="A11" s="53" t="s">
        <v>151</v>
      </c>
      <c r="B11" s="54">
        <v>200</v>
      </c>
      <c r="C11" s="55">
        <v>0</v>
      </c>
    </row>
    <row r="12" spans="1:5" s="2" customFormat="1" ht="18.75" customHeight="1">
      <c r="A12" s="59" t="s">
        <v>149</v>
      </c>
      <c r="B12" s="280">
        <v>3094.68</v>
      </c>
      <c r="C12" s="55">
        <v>3095</v>
      </c>
    </row>
    <row r="13" spans="1:5" s="2" customFormat="1" ht="18.75" customHeight="1">
      <c r="A13" s="53" t="s">
        <v>280</v>
      </c>
      <c r="B13" s="54"/>
      <c r="C13" s="55">
        <v>550</v>
      </c>
    </row>
    <row r="14" spans="1:5" ht="18.75" customHeight="1">
      <c r="A14" s="162" t="s">
        <v>122</v>
      </c>
      <c r="B14" s="217">
        <v>100</v>
      </c>
      <c r="C14" s="55">
        <v>0</v>
      </c>
    </row>
    <row r="15" spans="1:5" ht="18.75" customHeight="1">
      <c r="A15" s="53" t="s">
        <v>278</v>
      </c>
      <c r="B15" s="54"/>
      <c r="C15" s="55">
        <v>250</v>
      </c>
      <c r="D15" s="38"/>
      <c r="E15" s="38"/>
    </row>
    <row r="16" spans="1:5" ht="18.75" customHeight="1">
      <c r="A16" s="53" t="s">
        <v>291</v>
      </c>
      <c r="B16" s="54"/>
      <c r="C16" s="55">
        <v>400</v>
      </c>
      <c r="D16" s="38"/>
      <c r="E16" s="38"/>
    </row>
    <row r="17" spans="1:5" ht="18.75" customHeight="1">
      <c r="A17" s="53" t="s">
        <v>282</v>
      </c>
      <c r="B17" s="54"/>
      <c r="C17" s="55">
        <v>500</v>
      </c>
      <c r="D17" s="38"/>
      <c r="E17" s="38"/>
    </row>
    <row r="18" spans="1:5" ht="18.75" customHeight="1">
      <c r="A18" s="59" t="s">
        <v>117</v>
      </c>
      <c r="B18" s="280">
        <v>1020</v>
      </c>
      <c r="C18" s="55">
        <v>1200</v>
      </c>
      <c r="D18" s="38"/>
      <c r="E18" s="38"/>
    </row>
    <row r="19" spans="1:5" ht="18.75" customHeight="1">
      <c r="A19" s="53" t="s">
        <v>277</v>
      </c>
      <c r="B19" s="54"/>
      <c r="C19" s="55">
        <v>400</v>
      </c>
      <c r="D19" s="38"/>
      <c r="E19" s="38"/>
    </row>
    <row r="20" spans="1:5" s="2" customFormat="1" ht="18.75" customHeight="1">
      <c r="A20" s="162" t="s">
        <v>116</v>
      </c>
      <c r="B20" s="217">
        <v>450</v>
      </c>
      <c r="C20" s="55">
        <v>0</v>
      </c>
      <c r="D20" s="39"/>
    </row>
    <row r="21" spans="1:5" ht="18.75" customHeight="1">
      <c r="A21" s="65" t="s">
        <v>599</v>
      </c>
      <c r="B21" s="54"/>
      <c r="C21" s="55">
        <v>2000</v>
      </c>
    </row>
    <row r="22" spans="1:5" ht="18.75" customHeight="1">
      <c r="A22" s="65"/>
      <c r="B22" s="54"/>
      <c r="C22" s="55"/>
    </row>
    <row r="23" spans="1:5" ht="18.75" customHeight="1">
      <c r="A23" s="65"/>
      <c r="B23" s="54"/>
      <c r="C23" s="55"/>
    </row>
    <row r="24" spans="1:5" ht="18.75" customHeight="1">
      <c r="A24" s="365"/>
      <c r="B24" s="373"/>
      <c r="C24" s="274"/>
    </row>
    <row r="25" spans="1:5" ht="18.75" customHeight="1">
      <c r="A25" s="361" t="s">
        <v>20</v>
      </c>
      <c r="B25" s="372">
        <f>SUM(B4:B24)</f>
        <v>8704.68</v>
      </c>
      <c r="C25" s="372">
        <f>SUM(C4:C24)</f>
        <v>9295</v>
      </c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5.140625" style="5" bestFit="1" customWidth="1"/>
    <col min="4" max="16384" width="9.140625" style="1"/>
  </cols>
  <sheetData>
    <row r="1" spans="1:3" s="2" customFormat="1" ht="18.75" customHeight="1">
      <c r="A1" s="202" t="s">
        <v>524</v>
      </c>
      <c r="B1" s="374"/>
      <c r="C1" s="375"/>
    </row>
    <row r="2" spans="1:3" ht="18.75" customHeight="1">
      <c r="A2" s="44"/>
      <c r="B2" s="364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255"/>
      <c r="C4" s="52"/>
    </row>
    <row r="5" spans="1:3" s="2" customFormat="1" ht="18.75" customHeight="1">
      <c r="A5" s="63"/>
      <c r="B5" s="259"/>
      <c r="C5" s="64"/>
    </row>
    <row r="6" spans="1:3" s="2" customFormat="1" ht="18.75" customHeight="1">
      <c r="A6" s="63" t="s">
        <v>436</v>
      </c>
      <c r="B6" s="259"/>
      <c r="C6" s="64">
        <v>300</v>
      </c>
    </row>
    <row r="7" spans="1:3" s="2" customFormat="1" ht="18.75" customHeight="1">
      <c r="A7" s="63" t="s">
        <v>66</v>
      </c>
      <c r="B7" s="259">
        <v>200</v>
      </c>
      <c r="C7" s="64">
        <v>300</v>
      </c>
    </row>
    <row r="8" spans="1:3" s="2" customFormat="1" ht="18.75" customHeight="1">
      <c r="A8" s="63" t="s">
        <v>435</v>
      </c>
      <c r="B8" s="259"/>
      <c r="C8" s="64">
        <v>600</v>
      </c>
    </row>
    <row r="9" spans="1:3" s="2" customFormat="1" ht="18.75" customHeight="1">
      <c r="A9" s="63" t="s">
        <v>69</v>
      </c>
      <c r="B9" s="259">
        <v>150</v>
      </c>
      <c r="C9" s="64"/>
    </row>
    <row r="10" spans="1:3" s="2" customFormat="1" ht="18.75" customHeight="1">
      <c r="A10" s="63" t="s">
        <v>68</v>
      </c>
      <c r="B10" s="259">
        <v>250</v>
      </c>
      <c r="C10" s="64"/>
    </row>
    <row r="11" spans="1:3" s="2" customFormat="1" ht="18.75" customHeight="1">
      <c r="A11" s="63" t="s">
        <v>153</v>
      </c>
      <c r="B11" s="259">
        <v>900</v>
      </c>
      <c r="C11" s="64"/>
    </row>
    <row r="12" spans="1:3" s="2" customFormat="1" ht="18.75" customHeight="1">
      <c r="A12" s="63" t="s">
        <v>67</v>
      </c>
      <c r="B12" s="259">
        <v>120</v>
      </c>
      <c r="C12" s="64"/>
    </row>
    <row r="13" spans="1:3" s="2" customFormat="1" ht="18.75" customHeight="1">
      <c r="A13" s="63" t="s">
        <v>485</v>
      </c>
      <c r="B13" s="259"/>
      <c r="C13" s="64">
        <v>200</v>
      </c>
    </row>
    <row r="14" spans="1:3" s="2" customFormat="1" ht="18.75" customHeight="1">
      <c r="A14" s="63"/>
      <c r="B14" s="259"/>
      <c r="C14" s="64"/>
    </row>
    <row r="15" spans="1:3" ht="18.75" customHeight="1">
      <c r="A15" s="65"/>
      <c r="B15" s="259"/>
      <c r="C15" s="64"/>
    </row>
    <row r="16" spans="1:3" ht="18.75" customHeight="1">
      <c r="A16" s="365"/>
      <c r="B16" s="273"/>
      <c r="C16" s="366"/>
    </row>
    <row r="17" spans="1:3" ht="18.75" customHeight="1">
      <c r="A17" s="361" t="s">
        <v>20</v>
      </c>
      <c r="B17" s="376">
        <f>SUM(B4:B16)</f>
        <v>1620</v>
      </c>
      <c r="C17" s="363">
        <f>SUM(C4:C16)</f>
        <v>1400</v>
      </c>
    </row>
    <row r="18" spans="1:3" ht="18.75" customHeight="1">
      <c r="C18" s="24"/>
    </row>
    <row r="19" spans="1:3" s="2" customFormat="1" ht="18.75" customHeight="1">
      <c r="A19" s="14"/>
      <c r="B19" s="21"/>
      <c r="C19" s="22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/>
  </sheetViews>
  <sheetFormatPr defaultRowHeight="18.75" customHeight="1"/>
  <cols>
    <col min="1" max="1" width="37" style="3" customWidth="1"/>
    <col min="2" max="2" width="11.28515625" style="3" customWidth="1"/>
    <col min="3" max="4" width="13.140625" style="4" customWidth="1"/>
    <col min="5" max="5" width="15.28515625" style="5" customWidth="1"/>
    <col min="6" max="16384" width="9.140625" style="1"/>
  </cols>
  <sheetData>
    <row r="1" spans="1:5" s="2" customFormat="1" ht="18.75" customHeight="1">
      <c r="A1" s="212" t="s">
        <v>463</v>
      </c>
      <c r="B1" s="565"/>
      <c r="C1" s="213"/>
      <c r="D1" s="213"/>
      <c r="E1" s="214"/>
    </row>
    <row r="2" spans="1:5" ht="18.75" customHeight="1">
      <c r="A2" s="539"/>
      <c r="B2" s="564"/>
      <c r="C2" s="540"/>
      <c r="D2" s="540"/>
      <c r="E2" s="541"/>
    </row>
    <row r="3" spans="1:5" s="2" customFormat="1" ht="18.75" customHeight="1">
      <c r="A3" s="542" t="s">
        <v>22</v>
      </c>
      <c r="B3" s="557"/>
      <c r="C3" s="543">
        <v>2004</v>
      </c>
      <c r="D3" s="543">
        <v>2005</v>
      </c>
      <c r="E3" s="544">
        <v>2005</v>
      </c>
    </row>
    <row r="4" spans="1:5" s="2" customFormat="1" ht="18.75" customHeight="1">
      <c r="A4" s="545"/>
      <c r="B4" s="558"/>
      <c r="C4" s="546"/>
      <c r="D4" s="546"/>
      <c r="E4" s="544"/>
    </row>
    <row r="5" spans="1:5" s="2" customFormat="1" ht="18.75" customHeight="1">
      <c r="A5" s="542"/>
      <c r="B5" s="559" t="s">
        <v>563</v>
      </c>
      <c r="C5" s="559" t="s">
        <v>564</v>
      </c>
      <c r="D5" s="559" t="s">
        <v>563</v>
      </c>
      <c r="E5" s="547" t="s">
        <v>564</v>
      </c>
    </row>
    <row r="6" spans="1:5" s="2" customFormat="1" ht="18.75" customHeight="1">
      <c r="A6" s="548" t="s">
        <v>30</v>
      </c>
      <c r="B6" s="560">
        <v>58485.49</v>
      </c>
      <c r="C6" s="342">
        <v>6597.98</v>
      </c>
      <c r="D6" s="342">
        <v>61696.33</v>
      </c>
      <c r="E6" s="381">
        <v>3387.14</v>
      </c>
    </row>
    <row r="7" spans="1:5" ht="18.75" customHeight="1">
      <c r="A7" s="548" t="s">
        <v>31</v>
      </c>
      <c r="B7" s="560">
        <v>15534.13</v>
      </c>
      <c r="C7" s="342">
        <v>4055.16</v>
      </c>
      <c r="D7" s="342">
        <v>16461.52</v>
      </c>
      <c r="E7" s="381">
        <v>3127.77</v>
      </c>
    </row>
    <row r="8" spans="1:5" ht="18.75" customHeight="1">
      <c r="A8" s="548" t="s">
        <v>265</v>
      </c>
      <c r="B8" s="560"/>
      <c r="C8" s="342"/>
      <c r="D8" s="342">
        <v>19367.16</v>
      </c>
      <c r="E8" s="381">
        <v>3703.89</v>
      </c>
    </row>
    <row r="9" spans="1:5" ht="18.75" customHeight="1">
      <c r="A9" s="548" t="s">
        <v>412</v>
      </c>
      <c r="B9" s="560"/>
      <c r="C9" s="342">
        <v>-0.02</v>
      </c>
      <c r="D9" s="342"/>
      <c r="E9" s="381">
        <v>0.19</v>
      </c>
    </row>
    <row r="10" spans="1:5" ht="18.75" customHeight="1">
      <c r="A10" s="317" t="s">
        <v>594</v>
      </c>
      <c r="B10" s="556"/>
      <c r="C10" s="342"/>
      <c r="D10" s="342"/>
      <c r="E10" s="342">
        <v>120000</v>
      </c>
    </row>
    <row r="11" spans="1:5" ht="18.75" customHeight="1">
      <c r="A11" s="597" t="s">
        <v>595</v>
      </c>
      <c r="B11" s="561"/>
      <c r="C11" s="549"/>
      <c r="D11" s="549"/>
      <c r="E11" s="549">
        <v>115000</v>
      </c>
    </row>
    <row r="12" spans="1:5" s="2" customFormat="1" ht="18.75" customHeight="1">
      <c r="A12" s="550" t="s">
        <v>20</v>
      </c>
      <c r="B12" s="562"/>
      <c r="C12" s="551">
        <f>SUM(C6:C11)+SUM(B6:B9)</f>
        <v>84672.739999999991</v>
      </c>
      <c r="D12" s="551"/>
      <c r="E12" s="563">
        <f>SUM(E6:E11)+SUM(D6:D9)</f>
        <v>342744</v>
      </c>
    </row>
    <row r="13" spans="1:5" ht="18.75" customHeight="1">
      <c r="A13" s="552"/>
      <c r="B13" s="552"/>
      <c r="C13" s="553"/>
      <c r="D13" s="553"/>
      <c r="E13" s="554"/>
    </row>
    <row r="14" spans="1:5" ht="18.75" customHeight="1">
      <c r="A14" s="555" t="s">
        <v>263</v>
      </c>
      <c r="B14" s="555"/>
      <c r="C14" s="553"/>
      <c r="D14" s="553"/>
      <c r="E14" s="554"/>
    </row>
    <row r="15" spans="1:5" ht="18.75" customHeight="1">
      <c r="A15" s="555" t="s">
        <v>264</v>
      </c>
      <c r="B15" s="555"/>
      <c r="C15" s="553"/>
      <c r="D15" s="553"/>
      <c r="E15" s="554"/>
    </row>
    <row r="16" spans="1:5" ht="18.75" customHeight="1">
      <c r="A16" s="555" t="s">
        <v>325</v>
      </c>
      <c r="B16" s="555"/>
      <c r="C16" s="553"/>
      <c r="D16" s="553"/>
      <c r="E16" s="554"/>
    </row>
    <row r="17" spans="1:2" ht="18.75" customHeight="1">
      <c r="A17" s="43"/>
      <c r="B17" s="43"/>
    </row>
    <row r="18" spans="1:2" ht="18.75" customHeight="1">
      <c r="A18" s="43"/>
      <c r="B18" s="43"/>
    </row>
    <row r="19" spans="1:2" ht="18.75" customHeight="1">
      <c r="A19" s="43"/>
      <c r="B19" s="43"/>
    </row>
    <row r="20" spans="1:2" ht="18.75" customHeight="1">
      <c r="A20" s="43"/>
      <c r="B20" s="43"/>
    </row>
    <row r="21" spans="1:2" ht="18.75" customHeight="1">
      <c r="A21" s="43"/>
      <c r="B21" s="43"/>
    </row>
    <row r="22" spans="1:2" ht="18.75" customHeight="1">
      <c r="A22" s="43"/>
      <c r="B22" s="43"/>
    </row>
  </sheetData>
  <phoneticPr fontId="0" type="noConversion"/>
  <printOptions horizontalCentered="1" verticalCentered="1"/>
  <pageMargins left="0.75" right="0.75" top="1" bottom="1" header="0.5" footer="0.5"/>
  <pageSetup scale="99" orientation="portrait" horizontalDpi="4294967292" verticalDpi="300" r:id="rId1"/>
  <headerFooter alignWithMargins="0">
    <oddHeader xml:space="preserve">&amp;R
</oddHeader>
    <oddFooter>&amp;L&amp;F, 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1" style="3" customWidth="1"/>
    <col min="2" max="2" width="15.5703125" style="4" bestFit="1" customWidth="1"/>
    <col min="3" max="3" width="14.140625" style="5" customWidth="1"/>
    <col min="4" max="4" width="9.140625" style="1"/>
    <col min="5" max="5" width="12.85546875" style="1" bestFit="1" customWidth="1"/>
    <col min="6" max="16384" width="9.140625" style="1"/>
  </cols>
  <sheetData>
    <row r="1" spans="1:3" s="2" customFormat="1" ht="18.75" customHeight="1">
      <c r="A1" s="202" t="s">
        <v>525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377"/>
      <c r="B4" s="378"/>
      <c r="C4" s="379"/>
    </row>
    <row r="5" spans="1:3" s="9" customFormat="1" ht="18.75" customHeight="1">
      <c r="A5" s="380" t="s">
        <v>486</v>
      </c>
      <c r="B5" s="342">
        <v>245</v>
      </c>
      <c r="C5" s="323"/>
    </row>
    <row r="6" spans="1:3" s="9" customFormat="1" ht="18.75" customHeight="1">
      <c r="A6" s="317" t="s">
        <v>39</v>
      </c>
      <c r="B6" s="342">
        <v>245</v>
      </c>
      <c r="C6" s="323"/>
    </row>
    <row r="7" spans="1:3" s="9" customFormat="1" ht="18.75" customHeight="1">
      <c r="A7" s="317" t="s">
        <v>38</v>
      </c>
      <c r="B7" s="342">
        <v>245</v>
      </c>
      <c r="C7" s="323"/>
    </row>
    <row r="8" spans="1:3" s="9" customFormat="1" ht="18.75" customHeight="1">
      <c r="A8" s="317" t="s">
        <v>37</v>
      </c>
      <c r="B8" s="342">
        <v>245</v>
      </c>
      <c r="C8" s="323"/>
    </row>
    <row r="9" spans="1:3" s="9" customFormat="1" ht="18.75" customHeight="1">
      <c r="A9" s="317" t="s">
        <v>36</v>
      </c>
      <c r="B9" s="342">
        <v>245</v>
      </c>
      <c r="C9" s="323"/>
    </row>
    <row r="10" spans="1:3" s="9" customFormat="1" ht="18.75" customHeight="1">
      <c r="A10" s="317" t="s">
        <v>35</v>
      </c>
      <c r="B10" s="342">
        <v>245</v>
      </c>
      <c r="C10" s="323"/>
    </row>
    <row r="11" spans="1:3" s="9" customFormat="1" ht="18.75" customHeight="1">
      <c r="A11" s="317" t="s">
        <v>34</v>
      </c>
      <c r="B11" s="342">
        <v>245</v>
      </c>
      <c r="C11" s="323"/>
    </row>
    <row r="12" spans="1:3" s="9" customFormat="1" ht="18.75" customHeight="1">
      <c r="A12" s="317" t="s">
        <v>33</v>
      </c>
      <c r="B12" s="342">
        <v>245</v>
      </c>
      <c r="C12" s="323"/>
    </row>
    <row r="13" spans="1:3" s="9" customFormat="1" ht="18.75" customHeight="1">
      <c r="A13" s="317" t="s">
        <v>41</v>
      </c>
      <c r="B13" s="342">
        <v>245</v>
      </c>
      <c r="C13" s="323"/>
    </row>
    <row r="14" spans="1:3" s="9" customFormat="1" ht="18.75" customHeight="1">
      <c r="A14" s="317" t="s">
        <v>53</v>
      </c>
      <c r="B14" s="342">
        <v>245</v>
      </c>
      <c r="C14" s="323"/>
    </row>
    <row r="15" spans="1:3" s="9" customFormat="1" ht="18.75" customHeight="1">
      <c r="A15" s="317" t="s">
        <v>54</v>
      </c>
      <c r="B15" s="342">
        <v>245</v>
      </c>
      <c r="C15" s="323"/>
    </row>
    <row r="16" spans="1:3" s="9" customFormat="1" ht="18.75" customHeight="1">
      <c r="A16" s="317" t="s">
        <v>55</v>
      </c>
      <c r="B16" s="342">
        <v>245</v>
      </c>
      <c r="C16" s="323"/>
    </row>
    <row r="17" spans="1:5" s="9" customFormat="1" ht="18.75" customHeight="1">
      <c r="A17" s="317" t="s">
        <v>487</v>
      </c>
      <c r="B17" s="342"/>
      <c r="C17" s="323">
        <v>2940</v>
      </c>
    </row>
    <row r="18" spans="1:5" s="15" customFormat="1" ht="18.75" customHeight="1">
      <c r="A18" s="317" t="s">
        <v>148</v>
      </c>
      <c r="B18" s="342">
        <v>113</v>
      </c>
      <c r="C18" s="381">
        <v>120</v>
      </c>
    </row>
    <row r="19" spans="1:5" ht="18.75" customHeight="1">
      <c r="A19" s="382" t="s">
        <v>125</v>
      </c>
      <c r="B19" s="383">
        <v>6060</v>
      </c>
      <c r="C19" s="323">
        <v>2070</v>
      </c>
      <c r="D19" s="38"/>
      <c r="E19" s="38"/>
    </row>
    <row r="20" spans="1:5" ht="18.75" customHeight="1">
      <c r="A20" s="384" t="s">
        <v>414</v>
      </c>
      <c r="B20" s="54"/>
      <c r="C20" s="64"/>
    </row>
    <row r="21" spans="1:5" ht="18.75" customHeight="1">
      <c r="A21" s="65" t="s">
        <v>600</v>
      </c>
      <c r="B21" s="54"/>
      <c r="C21" s="64">
        <v>6000</v>
      </c>
    </row>
    <row r="22" spans="1:5" ht="18.75" customHeight="1">
      <c r="A22" s="386"/>
      <c r="B22" s="373"/>
      <c r="C22" s="387"/>
    </row>
    <row r="23" spans="1:5" s="2" customFormat="1" ht="18.75" customHeight="1">
      <c r="A23" s="361" t="s">
        <v>20</v>
      </c>
      <c r="B23" s="372">
        <f>SUM(B4:B22)</f>
        <v>9113</v>
      </c>
      <c r="C23" s="385">
        <f>SUM(C4:C22)</f>
        <v>11130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pane ySplit="2" topLeftCell="A3" activePane="bottomLeft" state="frozen"/>
      <selection pane="bottomLeft"/>
    </sheetView>
  </sheetViews>
  <sheetFormatPr defaultRowHeight="15"/>
  <cols>
    <col min="1" max="1" width="43.7109375" style="155" customWidth="1"/>
    <col min="2" max="2" width="16.28515625" style="155" customWidth="1"/>
    <col min="3" max="3" width="14.28515625" style="155" customWidth="1"/>
    <col min="4" max="4" width="11.28515625" style="155" customWidth="1"/>
    <col min="5" max="7" width="10.28515625" style="155" bestFit="1" customWidth="1"/>
    <col min="8" max="16384" width="9.140625" style="155"/>
  </cols>
  <sheetData>
    <row r="1" spans="1:3" ht="18" customHeight="1">
      <c r="A1" s="202" t="s">
        <v>532</v>
      </c>
      <c r="B1" s="391"/>
      <c r="C1" s="392"/>
    </row>
    <row r="2" spans="1:3" ht="18" customHeight="1">
      <c r="A2" s="44" t="s">
        <v>22</v>
      </c>
      <c r="B2" s="395">
        <v>2004</v>
      </c>
      <c r="C2" s="396">
        <v>2005</v>
      </c>
    </row>
    <row r="3" spans="1:3" ht="18" customHeight="1">
      <c r="A3" s="162" t="s">
        <v>231</v>
      </c>
      <c r="B3" s="163">
        <v>1500</v>
      </c>
      <c r="C3" s="164"/>
    </row>
    <row r="4" spans="1:3" ht="18" customHeight="1">
      <c r="A4" s="176" t="s">
        <v>261</v>
      </c>
      <c r="B4" s="177">
        <v>5000</v>
      </c>
      <c r="C4" s="178"/>
    </row>
    <row r="5" spans="1:3" ht="18" customHeight="1">
      <c r="A5" s="179" t="s">
        <v>131</v>
      </c>
      <c r="B5" s="180">
        <v>200</v>
      </c>
      <c r="C5" s="181">
        <v>300</v>
      </c>
    </row>
    <row r="6" spans="1:3" ht="18" customHeight="1">
      <c r="A6" s="162" t="s">
        <v>458</v>
      </c>
      <c r="B6" s="167">
        <v>400</v>
      </c>
      <c r="C6" s="168">
        <v>400</v>
      </c>
    </row>
    <row r="7" spans="1:3" ht="18" customHeight="1">
      <c r="A7" s="162" t="s">
        <v>118</v>
      </c>
      <c r="B7" s="167">
        <v>500</v>
      </c>
      <c r="C7" s="168">
        <v>2600</v>
      </c>
    </row>
    <row r="8" spans="1:3" ht="18" customHeight="1">
      <c r="A8" s="59" t="s">
        <v>448</v>
      </c>
      <c r="B8" s="167"/>
      <c r="C8" s="168">
        <v>700</v>
      </c>
    </row>
    <row r="9" spans="1:3" ht="18" customHeight="1">
      <c r="A9" s="53" t="s">
        <v>148</v>
      </c>
      <c r="B9" s="169">
        <v>112</v>
      </c>
      <c r="C9" s="166">
        <v>300</v>
      </c>
    </row>
    <row r="10" spans="1:3" ht="18" customHeight="1">
      <c r="A10" s="162" t="s">
        <v>457</v>
      </c>
      <c r="B10" s="167">
        <v>750</v>
      </c>
      <c r="C10" s="168">
        <v>1200</v>
      </c>
    </row>
    <row r="11" spans="1:3" ht="18" customHeight="1">
      <c r="A11" s="53" t="s">
        <v>156</v>
      </c>
      <c r="B11" s="169">
        <v>2000</v>
      </c>
      <c r="C11" s="166">
        <v>0</v>
      </c>
    </row>
    <row r="12" spans="1:3" ht="18" customHeight="1">
      <c r="A12" s="59" t="s">
        <v>459</v>
      </c>
      <c r="B12" s="170">
        <v>750</v>
      </c>
      <c r="C12" s="171">
        <v>750</v>
      </c>
    </row>
    <row r="13" spans="1:3" ht="18" customHeight="1">
      <c r="A13" s="59" t="s">
        <v>447</v>
      </c>
      <c r="B13" s="167">
        <v>320</v>
      </c>
      <c r="C13" s="168">
        <v>320</v>
      </c>
    </row>
    <row r="14" spans="1:3" ht="18" customHeight="1">
      <c r="A14" s="162" t="s">
        <v>456</v>
      </c>
      <c r="B14" s="167"/>
      <c r="C14" s="168">
        <v>600</v>
      </c>
    </row>
    <row r="15" spans="1:3" ht="18" customHeight="1">
      <c r="A15" s="162" t="s">
        <v>455</v>
      </c>
      <c r="B15" s="172"/>
      <c r="C15" s="173">
        <v>200</v>
      </c>
    </row>
    <row r="16" spans="1:3" ht="18" customHeight="1">
      <c r="A16" s="53" t="s">
        <v>445</v>
      </c>
      <c r="B16" s="167">
        <v>1000</v>
      </c>
      <c r="C16" s="168">
        <v>1000</v>
      </c>
    </row>
    <row r="17" spans="1:3" ht="18" customHeight="1">
      <c r="A17" s="59" t="s">
        <v>450</v>
      </c>
      <c r="B17" s="167"/>
      <c r="C17" s="168">
        <v>2000</v>
      </c>
    </row>
    <row r="18" spans="1:3" ht="18" customHeight="1">
      <c r="A18" s="162" t="s">
        <v>444</v>
      </c>
      <c r="B18" s="163">
        <v>1250</v>
      </c>
      <c r="C18" s="174">
        <v>1200</v>
      </c>
    </row>
    <row r="19" spans="1:3" ht="18" customHeight="1">
      <c r="A19" s="162" t="s">
        <v>451</v>
      </c>
      <c r="B19" s="167">
        <v>850</v>
      </c>
      <c r="C19" s="168">
        <v>850</v>
      </c>
    </row>
    <row r="20" spans="1:3" ht="18" customHeight="1">
      <c r="A20" s="162" t="s">
        <v>133</v>
      </c>
      <c r="B20" s="163">
        <v>300</v>
      </c>
      <c r="C20" s="174">
        <v>200</v>
      </c>
    </row>
    <row r="21" spans="1:3" ht="18" customHeight="1">
      <c r="A21" s="162" t="s">
        <v>449</v>
      </c>
      <c r="B21" s="167">
        <v>1100</v>
      </c>
      <c r="C21" s="168">
        <v>1100</v>
      </c>
    </row>
    <row r="22" spans="1:3" ht="18" customHeight="1">
      <c r="A22" s="162" t="s">
        <v>452</v>
      </c>
      <c r="B22" s="172">
        <v>1400</v>
      </c>
      <c r="C22" s="173">
        <v>1400</v>
      </c>
    </row>
    <row r="23" spans="1:3" ht="18" customHeight="1">
      <c r="A23" s="59" t="s">
        <v>453</v>
      </c>
      <c r="B23" s="170">
        <v>300</v>
      </c>
      <c r="C23" s="171">
        <v>300</v>
      </c>
    </row>
    <row r="24" spans="1:3" ht="18" customHeight="1">
      <c r="A24" s="162" t="s">
        <v>454</v>
      </c>
      <c r="B24" s="172">
        <v>550</v>
      </c>
      <c r="C24" s="173">
        <v>550</v>
      </c>
    </row>
    <row r="25" spans="1:3" ht="18" customHeight="1">
      <c r="A25" s="162" t="s">
        <v>227</v>
      </c>
      <c r="B25" s="167">
        <v>75</v>
      </c>
      <c r="C25" s="168">
        <v>0</v>
      </c>
    </row>
    <row r="26" spans="1:3" ht="18" customHeight="1">
      <c r="A26" s="595" t="s">
        <v>601</v>
      </c>
      <c r="B26" s="359"/>
      <c r="C26" s="351">
        <v>22310</v>
      </c>
    </row>
    <row r="27" spans="1:3" ht="18" customHeight="1">
      <c r="A27" s="165" t="s">
        <v>602</v>
      </c>
      <c r="B27" s="429"/>
      <c r="C27" s="174">
        <v>60000</v>
      </c>
    </row>
    <row r="28" spans="1:3" ht="18" customHeight="1">
      <c r="A28" s="175" t="s">
        <v>606</v>
      </c>
      <c r="B28" s="397"/>
      <c r="C28" s="598">
        <v>42000</v>
      </c>
    </row>
    <row r="29" spans="1:3" ht="18" customHeight="1">
      <c r="A29" s="393" t="s">
        <v>230</v>
      </c>
      <c r="B29" s="394">
        <f>SUM(B3:B27)</f>
        <v>18357</v>
      </c>
      <c r="C29" s="599">
        <f>SUM(C3:C28)</f>
        <v>140280</v>
      </c>
    </row>
    <row r="30" spans="1:3" ht="9.75" customHeight="1">
      <c r="A30" s="389"/>
      <c r="B30" s="390"/>
      <c r="C30" s="390"/>
    </row>
    <row r="31" spans="1:3">
      <c r="A31" s="6" t="s">
        <v>461</v>
      </c>
    </row>
    <row r="32" spans="1:3">
      <c r="A32" s="6" t="s">
        <v>462</v>
      </c>
      <c r="B32" s="6"/>
      <c r="C32" s="6"/>
    </row>
    <row r="33" spans="1:3">
      <c r="A33" s="157" t="s">
        <v>538</v>
      </c>
      <c r="B33" s="20">
        <v>15000</v>
      </c>
      <c r="C33" s="6"/>
    </row>
    <row r="34" spans="1:3">
      <c r="A34" s="156" t="s">
        <v>539</v>
      </c>
      <c r="B34" s="510">
        <v>21000</v>
      </c>
    </row>
    <row r="35" spans="1:3">
      <c r="A35" s="156" t="s">
        <v>541</v>
      </c>
      <c r="B35" s="510">
        <v>11000</v>
      </c>
    </row>
    <row r="36" spans="1:3">
      <c r="A36" s="156" t="s">
        <v>540</v>
      </c>
      <c r="B36" s="510">
        <v>90000</v>
      </c>
    </row>
    <row r="37" spans="1:3" ht="30">
      <c r="A37" s="388" t="s">
        <v>542</v>
      </c>
      <c r="B37" s="510">
        <v>5000</v>
      </c>
    </row>
    <row r="38" spans="1:3">
      <c r="A38" s="156" t="s">
        <v>229</v>
      </c>
      <c r="B38" s="510">
        <f>SUM(B33:B37)</f>
        <v>142000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8.75" customHeight="1"/>
  <cols>
    <col min="1" max="1" width="50.42578125" style="3" customWidth="1"/>
    <col min="2" max="2" width="16.5703125" style="4" bestFit="1" customWidth="1"/>
    <col min="3" max="3" width="17.28515625" style="5" customWidth="1"/>
    <col min="4" max="16384" width="9.140625" style="1"/>
  </cols>
  <sheetData>
    <row r="1" spans="1:4" s="2" customFormat="1" ht="18.75" customHeight="1">
      <c r="A1" s="158" t="s">
        <v>488</v>
      </c>
      <c r="B1" s="159"/>
      <c r="C1" s="399"/>
    </row>
    <row r="2" spans="1:4" ht="18.75" customHeight="1">
      <c r="A2" s="65"/>
      <c r="B2" s="54"/>
      <c r="C2" s="55"/>
    </row>
    <row r="3" spans="1:4" s="2" customFormat="1" ht="18.75" customHeight="1">
      <c r="A3" s="65" t="s">
        <v>22</v>
      </c>
      <c r="B3" s="48">
        <v>2004</v>
      </c>
      <c r="C3" s="49">
        <v>2005</v>
      </c>
    </row>
    <row r="4" spans="1:4" s="9" customFormat="1" ht="18.75" customHeight="1">
      <c r="A4" s="377"/>
      <c r="B4" s="378"/>
      <c r="C4" s="400"/>
    </row>
    <row r="5" spans="1:4" ht="18.75" customHeight="1">
      <c r="A5" s="65"/>
      <c r="B5" s="54"/>
      <c r="C5" s="55"/>
      <c r="D5" s="2"/>
    </row>
    <row r="6" spans="1:4" ht="18.75" customHeight="1">
      <c r="A6" s="65"/>
      <c r="B6" s="54"/>
      <c r="C6" s="55"/>
    </row>
    <row r="7" spans="1:4" ht="18.75" customHeight="1">
      <c r="A7" s="65"/>
      <c r="B7" s="54">
        <v>0</v>
      </c>
      <c r="C7" s="55">
        <v>5000</v>
      </c>
    </row>
    <row r="8" spans="1:4" ht="18.75" customHeight="1">
      <c r="A8" s="65"/>
      <c r="B8" s="54"/>
      <c r="C8" s="55"/>
    </row>
    <row r="9" spans="1:4" ht="18.75" customHeight="1">
      <c r="A9" s="65"/>
      <c r="B9" s="54"/>
      <c r="C9" s="55"/>
    </row>
    <row r="10" spans="1:4" ht="18.75" customHeight="1">
      <c r="A10" s="65"/>
      <c r="B10" s="54"/>
      <c r="C10" s="55"/>
    </row>
    <row r="11" spans="1:4" ht="18.75" customHeight="1">
      <c r="A11" s="196"/>
      <c r="B11" s="197"/>
      <c r="C11" s="206"/>
    </row>
    <row r="12" spans="1:4" ht="18.75" customHeight="1">
      <c r="A12" s="199" t="s">
        <v>20</v>
      </c>
      <c r="B12" s="200">
        <f>SUM(B10:B11)</f>
        <v>0</v>
      </c>
      <c r="C12" s="263">
        <f>SUM(C4:C11)</f>
        <v>5000</v>
      </c>
    </row>
    <row r="13" spans="1:4" ht="18.75" customHeight="1">
      <c r="A13"/>
      <c r="B13"/>
      <c r="C13"/>
      <c r="D13"/>
    </row>
    <row r="14" spans="1:4" s="2" customFormat="1" ht="18.75" customHeight="1">
      <c r="A14"/>
      <c r="B14"/>
      <c r="C14"/>
      <c r="D14"/>
    </row>
    <row r="15" spans="1:4" ht="18.75" customHeight="1">
      <c r="A15"/>
      <c r="B15"/>
      <c r="C15"/>
      <c r="D1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158" t="s">
        <v>489</v>
      </c>
      <c r="B1" s="191"/>
      <c r="C1" s="183"/>
    </row>
    <row r="2" spans="1:3" ht="18.75" customHeight="1">
      <c r="A2" s="65"/>
      <c r="B2" s="54"/>
      <c r="C2" s="55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52"/>
    </row>
    <row r="5" spans="1:3" s="2" customFormat="1" ht="18.75" customHeight="1">
      <c r="A5" s="63"/>
      <c r="B5" s="54"/>
      <c r="C5" s="64"/>
    </row>
    <row r="6" spans="1:3" s="2" customFormat="1" ht="18.75" customHeight="1">
      <c r="A6" s="53" t="s">
        <v>14</v>
      </c>
      <c r="B6" s="54">
        <v>60</v>
      </c>
      <c r="C6" s="64"/>
    </row>
    <row r="7" spans="1:3" s="2" customFormat="1" ht="18.75" customHeight="1">
      <c r="A7" s="53" t="s">
        <v>64</v>
      </c>
      <c r="B7" s="54">
        <v>30</v>
      </c>
      <c r="C7" s="64"/>
    </row>
    <row r="8" spans="1:3" s="2" customFormat="1" ht="18.75" customHeight="1">
      <c r="A8" s="53" t="s">
        <v>269</v>
      </c>
      <c r="B8" s="54">
        <v>160</v>
      </c>
      <c r="C8" s="64">
        <v>100</v>
      </c>
    </row>
    <row r="9" spans="1:3" s="2" customFormat="1" ht="18.75" customHeight="1">
      <c r="A9" s="53" t="s">
        <v>267</v>
      </c>
      <c r="B9" s="54"/>
      <c r="C9" s="64">
        <v>100</v>
      </c>
    </row>
    <row r="10" spans="1:3" s="2" customFormat="1" ht="18.75" customHeight="1">
      <c r="A10" s="53" t="s">
        <v>268</v>
      </c>
      <c r="B10" s="54"/>
      <c r="C10" s="64">
        <v>50</v>
      </c>
    </row>
    <row r="11" spans="1:3" s="2" customFormat="1" ht="18.75" customHeight="1">
      <c r="A11" s="53"/>
      <c r="B11" s="54"/>
      <c r="C11" s="64"/>
    </row>
    <row r="12" spans="1:3" s="2" customFormat="1" ht="18.75" customHeight="1">
      <c r="A12" s="53"/>
      <c r="B12" s="54"/>
      <c r="C12" s="64"/>
    </row>
    <row r="13" spans="1:3" s="2" customFormat="1" ht="18.75" customHeight="1">
      <c r="A13" s="53"/>
      <c r="B13" s="54"/>
      <c r="C13" s="64"/>
    </row>
    <row r="14" spans="1:3" ht="18.75" customHeight="1">
      <c r="A14" s="53"/>
      <c r="B14" s="54"/>
      <c r="C14" s="64"/>
    </row>
    <row r="15" spans="1:3" ht="18.75" customHeight="1">
      <c r="A15" s="65"/>
      <c r="B15" s="54"/>
      <c r="C15" s="64"/>
    </row>
    <row r="16" spans="1:3" ht="18.75" customHeight="1">
      <c r="A16" s="65"/>
      <c r="B16" s="54"/>
      <c r="C16" s="64"/>
    </row>
    <row r="17" spans="1:3" s="2" customFormat="1" ht="18.75" customHeight="1">
      <c r="A17" s="66" t="s">
        <v>20</v>
      </c>
      <c r="B17" s="194">
        <f>SUM(B4:B16)</f>
        <v>250</v>
      </c>
      <c r="C17" s="195">
        <f>SUM(C4:C16)</f>
        <v>250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4" s="2" customFormat="1" ht="18.75" customHeight="1">
      <c r="A1" s="202" t="s">
        <v>490</v>
      </c>
      <c r="B1" s="203"/>
      <c r="C1" s="204"/>
    </row>
    <row r="2" spans="1:4" ht="18.75" customHeight="1">
      <c r="A2" s="44"/>
      <c r="B2" s="45"/>
      <c r="C2" s="46"/>
    </row>
    <row r="3" spans="1:4" s="2" customFormat="1" ht="18.75" customHeight="1">
      <c r="A3" s="215" t="s">
        <v>22</v>
      </c>
      <c r="B3" s="185">
        <v>2004</v>
      </c>
      <c r="C3" s="49">
        <v>2005</v>
      </c>
      <c r="D3" s="401"/>
    </row>
    <row r="4" spans="1:4" s="9" customFormat="1" ht="18.75" customHeight="1">
      <c r="A4" s="162"/>
      <c r="B4" s="184"/>
      <c r="C4" s="403"/>
      <c r="D4" s="402"/>
    </row>
    <row r="5" spans="1:4" s="2" customFormat="1" ht="18.75" customHeight="1">
      <c r="A5" s="165" t="s">
        <v>174</v>
      </c>
      <c r="B5" s="218">
        <v>200</v>
      </c>
      <c r="C5" s="166">
        <v>200</v>
      </c>
      <c r="D5" s="21"/>
    </row>
    <row r="6" spans="1:4" ht="18.75" customHeight="1">
      <c r="A6" s="165" t="s">
        <v>173</v>
      </c>
      <c r="B6" s="218">
        <v>500</v>
      </c>
      <c r="C6" s="166">
        <v>500</v>
      </c>
      <c r="D6" s="25"/>
    </row>
    <row r="7" spans="1:4" ht="18.75" customHeight="1">
      <c r="A7" s="165" t="s">
        <v>394</v>
      </c>
      <c r="B7" s="404"/>
      <c r="C7" s="166">
        <v>60</v>
      </c>
      <c r="D7" s="25"/>
    </row>
    <row r="8" spans="1:4" ht="18.75" customHeight="1">
      <c r="A8" s="165" t="s">
        <v>393</v>
      </c>
      <c r="B8" s="404"/>
      <c r="C8" s="166">
        <v>40</v>
      </c>
      <c r="D8" s="25"/>
    </row>
    <row r="9" spans="1:4" ht="18.75" customHeight="1">
      <c r="A9" s="53" t="s">
        <v>390</v>
      </c>
      <c r="B9" s="54"/>
      <c r="C9" s="55">
        <v>175</v>
      </c>
      <c r="D9" s="25"/>
    </row>
    <row r="10" spans="1:4" ht="18.75" customHeight="1">
      <c r="A10" s="165" t="s">
        <v>284</v>
      </c>
      <c r="B10" s="218">
        <v>121</v>
      </c>
      <c r="C10" s="166"/>
      <c r="D10" s="25"/>
    </row>
    <row r="11" spans="1:4" ht="18.75" customHeight="1">
      <c r="A11" s="165" t="s">
        <v>392</v>
      </c>
      <c r="B11" s="218"/>
      <c r="C11" s="166">
        <v>23</v>
      </c>
      <c r="D11" s="25"/>
    </row>
    <row r="12" spans="1:4" ht="18.75" customHeight="1">
      <c r="A12" s="165" t="s">
        <v>391</v>
      </c>
      <c r="B12" s="218">
        <v>60</v>
      </c>
      <c r="C12" s="166">
        <v>90</v>
      </c>
      <c r="D12" s="25"/>
    </row>
    <row r="13" spans="1:4" ht="18.75" customHeight="1">
      <c r="A13" s="165" t="s">
        <v>172</v>
      </c>
      <c r="B13" s="218">
        <v>645</v>
      </c>
      <c r="C13" s="166">
        <v>645</v>
      </c>
      <c r="D13" s="4"/>
    </row>
    <row r="14" spans="1:4" ht="18.75" customHeight="1">
      <c r="A14" s="405" t="s">
        <v>409</v>
      </c>
      <c r="B14" s="218"/>
      <c r="C14" s="166"/>
      <c r="D14" s="4"/>
    </row>
    <row r="15" spans="1:4" ht="18.75" customHeight="1">
      <c r="A15" s="405" t="s">
        <v>410</v>
      </c>
      <c r="B15" s="218"/>
      <c r="C15" s="166"/>
      <c r="D15" s="4"/>
    </row>
    <row r="16" spans="1:4" ht="18.75" customHeight="1">
      <c r="A16" s="165"/>
      <c r="B16" s="218"/>
      <c r="C16" s="166"/>
      <c r="D16" s="4"/>
    </row>
    <row r="17" spans="1:4" ht="18.75" customHeight="1">
      <c r="A17" s="175"/>
      <c r="B17" s="409"/>
      <c r="C17" s="410"/>
      <c r="D17" s="25"/>
    </row>
    <row r="18" spans="1:4" s="2" customFormat="1" ht="18.75" customHeight="1">
      <c r="A18" s="406" t="s">
        <v>20</v>
      </c>
      <c r="B18" s="407">
        <f>SUM(B4:B17)</f>
        <v>1526</v>
      </c>
      <c r="C18" s="408">
        <f>SUM(C4:C17)</f>
        <v>1733</v>
      </c>
      <c r="D18" s="21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defaultRowHeight="18.75" customHeight="1"/>
  <cols>
    <col min="1" max="1" width="51.7109375" style="3" customWidth="1"/>
    <col min="2" max="2" width="14" style="4" customWidth="1"/>
    <col min="3" max="3" width="12.7109375" style="5" customWidth="1"/>
    <col min="4" max="4" width="21" style="1" customWidth="1"/>
    <col min="5" max="16384" width="9.140625" style="1"/>
  </cols>
  <sheetData>
    <row r="1" spans="1:9" s="41" customFormat="1" ht="18.75" customHeight="1">
      <c r="A1" s="202" t="s">
        <v>252</v>
      </c>
      <c r="B1" s="203"/>
      <c r="C1" s="204"/>
    </row>
    <row r="2" spans="1:9" ht="18.75" customHeight="1">
      <c r="A2" s="44"/>
      <c r="B2" s="45"/>
      <c r="C2" s="46"/>
      <c r="D2" s="28"/>
      <c r="E2" s="28"/>
      <c r="F2" s="28"/>
      <c r="G2" s="28"/>
      <c r="H2" s="28"/>
      <c r="I2" s="28"/>
    </row>
    <row r="3" spans="1:9" s="2" customFormat="1" ht="18.75" customHeight="1">
      <c r="A3" s="47" t="s">
        <v>22</v>
      </c>
      <c r="B3" s="48">
        <v>2004</v>
      </c>
      <c r="C3" s="49">
        <v>2005</v>
      </c>
      <c r="D3"/>
      <c r="E3"/>
      <c r="F3"/>
      <c r="G3"/>
      <c r="H3"/>
      <c r="I3"/>
    </row>
    <row r="4" spans="1:9" s="9" customFormat="1" ht="18.75" customHeight="1">
      <c r="A4" s="50"/>
      <c r="B4" s="355"/>
      <c r="C4" s="356"/>
      <c r="D4" s="33" t="s">
        <v>491</v>
      </c>
      <c r="E4"/>
      <c r="F4"/>
      <c r="G4"/>
      <c r="H4"/>
      <c r="I4"/>
    </row>
    <row r="5" spans="1:9" s="2" customFormat="1" ht="18.75" customHeight="1">
      <c r="A5" s="47" t="s">
        <v>218</v>
      </c>
      <c r="B5" s="415">
        <v>1300</v>
      </c>
      <c r="C5" s="416"/>
      <c r="D5" s="426" t="s">
        <v>362</v>
      </c>
      <c r="E5"/>
      <c r="F5"/>
      <c r="G5"/>
      <c r="H5"/>
      <c r="I5"/>
    </row>
    <row r="6" spans="1:9" s="2" customFormat="1" ht="18.75" customHeight="1">
      <c r="A6" s="411"/>
      <c r="B6" s="417"/>
      <c r="C6" s="418"/>
      <c r="D6" s="30"/>
      <c r="E6"/>
      <c r="F6"/>
      <c r="G6"/>
      <c r="H6"/>
      <c r="I6"/>
    </row>
    <row r="7" spans="1:9" s="2" customFormat="1" ht="24.75" customHeight="1">
      <c r="A7" s="411" t="s">
        <v>139</v>
      </c>
      <c r="B7" s="369">
        <v>200</v>
      </c>
      <c r="C7" s="419">
        <v>200</v>
      </c>
      <c r="D7" s="111" t="s">
        <v>305</v>
      </c>
      <c r="E7"/>
      <c r="F7"/>
      <c r="G7"/>
      <c r="H7"/>
      <c r="I7"/>
    </row>
    <row r="8" spans="1:9" ht="18.75" customHeight="1">
      <c r="A8" s="411" t="s">
        <v>306</v>
      </c>
      <c r="B8" s="417">
        <v>210</v>
      </c>
      <c r="C8" s="418">
        <v>350</v>
      </c>
      <c r="D8" s="30" t="s">
        <v>307</v>
      </c>
      <c r="E8"/>
      <c r="F8"/>
      <c r="G8"/>
      <c r="H8"/>
      <c r="I8"/>
    </row>
    <row r="9" spans="1:9" ht="18.75" customHeight="1">
      <c r="A9" s="411" t="s">
        <v>154</v>
      </c>
      <c r="B9" s="417">
        <v>700</v>
      </c>
      <c r="C9" s="418"/>
      <c r="D9" s="30"/>
      <c r="E9"/>
      <c r="F9"/>
      <c r="G9"/>
      <c r="H9"/>
      <c r="I9"/>
    </row>
    <row r="10" spans="1:9" ht="18.75" customHeight="1">
      <c r="A10" s="411" t="s">
        <v>140</v>
      </c>
      <c r="B10" s="417">
        <v>100</v>
      </c>
      <c r="C10" s="418">
        <v>100</v>
      </c>
      <c r="D10" s="30" t="s">
        <v>308</v>
      </c>
      <c r="E10"/>
      <c r="F10"/>
      <c r="G10"/>
      <c r="H10"/>
      <c r="I10"/>
    </row>
    <row r="11" spans="1:9" ht="24" customHeight="1">
      <c r="A11" s="411" t="s">
        <v>309</v>
      </c>
      <c r="B11" s="417"/>
      <c r="C11" s="418">
        <v>500</v>
      </c>
      <c r="D11" s="111" t="s">
        <v>310</v>
      </c>
      <c r="E11"/>
      <c r="F11"/>
      <c r="G11"/>
      <c r="H11"/>
      <c r="I11"/>
    </row>
    <row r="12" spans="1:9" ht="18.75" customHeight="1">
      <c r="A12" s="411" t="s">
        <v>138</v>
      </c>
      <c r="B12" s="417">
        <v>760</v>
      </c>
      <c r="C12" s="418">
        <v>800</v>
      </c>
      <c r="D12" s="30" t="s">
        <v>307</v>
      </c>
      <c r="E12"/>
      <c r="F12"/>
      <c r="G12"/>
      <c r="H12"/>
      <c r="I12"/>
    </row>
    <row r="13" spans="1:9" ht="18.75" customHeight="1">
      <c r="A13" s="411" t="s">
        <v>311</v>
      </c>
      <c r="B13" s="417">
        <v>1500</v>
      </c>
      <c r="C13" s="418">
        <v>1500</v>
      </c>
      <c r="D13" s="30" t="s">
        <v>398</v>
      </c>
      <c r="E13"/>
      <c r="F13"/>
      <c r="G13"/>
      <c r="H13"/>
      <c r="I13"/>
    </row>
    <row r="14" spans="1:9" ht="18.75" customHeight="1">
      <c r="A14" s="411" t="s">
        <v>312</v>
      </c>
      <c r="B14" s="417">
        <v>200</v>
      </c>
      <c r="C14" s="418">
        <v>200</v>
      </c>
      <c r="D14" s="30" t="s">
        <v>313</v>
      </c>
      <c r="E14"/>
      <c r="F14"/>
      <c r="G14"/>
      <c r="H14"/>
      <c r="I14"/>
    </row>
    <row r="15" spans="1:9" ht="18.75" customHeight="1">
      <c r="A15" s="412" t="s">
        <v>314</v>
      </c>
      <c r="B15" s="417"/>
      <c r="C15" s="418">
        <v>1500</v>
      </c>
      <c r="D15" s="30" t="s">
        <v>315</v>
      </c>
      <c r="E15"/>
      <c r="F15"/>
      <c r="G15"/>
      <c r="H15"/>
      <c r="I15"/>
    </row>
    <row r="16" spans="1:9" ht="24" customHeight="1">
      <c r="A16" s="412" t="s">
        <v>395</v>
      </c>
      <c r="B16" s="417">
        <v>3400</v>
      </c>
      <c r="C16" s="418">
        <v>3400</v>
      </c>
      <c r="D16" s="111" t="s">
        <v>399</v>
      </c>
      <c r="E16"/>
      <c r="F16"/>
      <c r="G16"/>
      <c r="H16"/>
      <c r="I16"/>
    </row>
    <row r="17" spans="1:9" ht="18.75" customHeight="1">
      <c r="A17" s="412" t="s">
        <v>143</v>
      </c>
      <c r="B17" s="417">
        <v>300</v>
      </c>
      <c r="C17" s="418">
        <v>0</v>
      </c>
      <c r="D17" s="30"/>
      <c r="E17"/>
      <c r="F17"/>
      <c r="G17"/>
      <c r="H17"/>
      <c r="I17"/>
    </row>
    <row r="18" spans="1:9" ht="18.75" customHeight="1">
      <c r="A18" s="412" t="s">
        <v>316</v>
      </c>
      <c r="B18" s="417"/>
      <c r="C18" s="418">
        <v>1000</v>
      </c>
      <c r="D18" s="110" t="s">
        <v>317</v>
      </c>
      <c r="E18"/>
      <c r="F18"/>
      <c r="G18"/>
      <c r="H18"/>
      <c r="I18"/>
    </row>
    <row r="19" spans="1:9" ht="18.75" customHeight="1">
      <c r="A19" s="412" t="s">
        <v>318</v>
      </c>
      <c r="B19" s="417">
        <v>500</v>
      </c>
      <c r="C19" s="418">
        <v>0</v>
      </c>
      <c r="D19" s="37"/>
      <c r="E19"/>
      <c r="F19"/>
      <c r="G19"/>
      <c r="H19"/>
      <c r="I19"/>
    </row>
    <row r="20" spans="1:9" ht="18.75" customHeight="1">
      <c r="A20" s="412" t="s">
        <v>142</v>
      </c>
      <c r="B20" s="417">
        <v>150</v>
      </c>
      <c r="C20" s="418">
        <v>0</v>
      </c>
      <c r="D20" s="37"/>
      <c r="E20"/>
      <c r="F20"/>
      <c r="G20"/>
      <c r="H20"/>
      <c r="I20"/>
    </row>
    <row r="21" spans="1:9" ht="18.75" customHeight="1">
      <c r="A21" s="412" t="s">
        <v>141</v>
      </c>
      <c r="B21" s="417">
        <v>800</v>
      </c>
      <c r="C21" s="418">
        <v>0</v>
      </c>
      <c r="D21" s="37"/>
      <c r="E21"/>
      <c r="F21"/>
      <c r="G21"/>
      <c r="H21"/>
      <c r="I21"/>
    </row>
    <row r="22" spans="1:9" ht="18.75" customHeight="1">
      <c r="A22" s="412" t="s">
        <v>144</v>
      </c>
      <c r="B22" s="417">
        <v>300</v>
      </c>
      <c r="C22" s="418">
        <v>0</v>
      </c>
      <c r="D22" s="37"/>
      <c r="E22"/>
      <c r="F22"/>
      <c r="G22"/>
      <c r="H22"/>
      <c r="I22"/>
    </row>
    <row r="23" spans="1:9" ht="18.75" customHeight="1">
      <c r="A23" s="412" t="s">
        <v>443</v>
      </c>
      <c r="B23" s="417"/>
      <c r="C23" s="418">
        <v>850</v>
      </c>
      <c r="D23" s="37" t="s">
        <v>492</v>
      </c>
      <c r="E23"/>
      <c r="F23"/>
      <c r="G23"/>
      <c r="H23"/>
      <c r="I23"/>
    </row>
    <row r="24" spans="1:9" ht="25.5" customHeight="1">
      <c r="A24" s="412" t="s">
        <v>400</v>
      </c>
      <c r="B24" s="417"/>
      <c r="C24" s="418">
        <v>400</v>
      </c>
      <c r="D24" s="111" t="s">
        <v>319</v>
      </c>
      <c r="E24"/>
      <c r="F24"/>
      <c r="G24"/>
      <c r="H24"/>
      <c r="I24"/>
    </row>
    <row r="25" spans="1:9" ht="18.75" customHeight="1">
      <c r="A25" s="412" t="s">
        <v>396</v>
      </c>
      <c r="B25" s="417"/>
      <c r="C25" s="418">
        <v>850</v>
      </c>
      <c r="D25" s="30"/>
      <c r="E25"/>
      <c r="F25"/>
      <c r="G25"/>
      <c r="H25"/>
      <c r="I25"/>
    </row>
    <row r="26" spans="1:9" ht="18.75" customHeight="1">
      <c r="A26" s="412" t="s">
        <v>535</v>
      </c>
      <c r="B26" s="417"/>
      <c r="C26" s="418">
        <v>230</v>
      </c>
      <c r="D26" s="30"/>
      <c r="E26"/>
      <c r="F26"/>
      <c r="G26"/>
      <c r="H26"/>
      <c r="I26"/>
    </row>
    <row r="27" spans="1:9" ht="18.75" customHeight="1">
      <c r="A27" s="411" t="s">
        <v>320</v>
      </c>
      <c r="B27" s="417">
        <v>500</v>
      </c>
      <c r="C27" s="418">
        <v>0</v>
      </c>
      <c r="D27" s="30"/>
      <c r="E27"/>
      <c r="F27"/>
      <c r="G27"/>
      <c r="H27"/>
      <c r="I27"/>
    </row>
    <row r="28" spans="1:9" ht="18.75" customHeight="1">
      <c r="A28" s="413" t="s">
        <v>152</v>
      </c>
      <c r="B28" s="371">
        <v>2000</v>
      </c>
      <c r="C28" s="420">
        <v>2100</v>
      </c>
      <c r="D28" s="30" t="s">
        <v>321</v>
      </c>
      <c r="E28"/>
      <c r="F28"/>
      <c r="G28"/>
      <c r="H28"/>
      <c r="I28"/>
    </row>
    <row r="29" spans="1:9" ht="24.75" customHeight="1">
      <c r="A29" s="411" t="s">
        <v>401</v>
      </c>
      <c r="B29" s="417"/>
      <c r="C29" s="418">
        <v>700</v>
      </c>
      <c r="D29" s="111" t="s">
        <v>402</v>
      </c>
      <c r="E29"/>
      <c r="F29"/>
      <c r="G29"/>
      <c r="H29"/>
      <c r="I29"/>
    </row>
    <row r="30" spans="1:9" ht="18.75" customHeight="1">
      <c r="A30" s="414" t="s">
        <v>322</v>
      </c>
      <c r="B30" s="421"/>
      <c r="C30" s="418">
        <v>200</v>
      </c>
      <c r="D30" s="30" t="s">
        <v>323</v>
      </c>
      <c r="E30"/>
      <c r="F30"/>
      <c r="G30"/>
      <c r="H30"/>
      <c r="I30"/>
    </row>
    <row r="31" spans="1:9" ht="18.75" customHeight="1">
      <c r="A31" s="411" t="s">
        <v>324</v>
      </c>
      <c r="B31" s="417">
        <v>200</v>
      </c>
      <c r="C31" s="418">
        <v>200</v>
      </c>
      <c r="D31" s="30" t="s">
        <v>323</v>
      </c>
      <c r="E31"/>
      <c r="F31"/>
      <c r="G31"/>
      <c r="H31"/>
      <c r="I31"/>
    </row>
    <row r="32" spans="1:9" ht="18.75" customHeight="1">
      <c r="A32" s="411" t="s">
        <v>192</v>
      </c>
      <c r="B32" s="417">
        <v>300</v>
      </c>
      <c r="C32" s="418">
        <v>0</v>
      </c>
      <c r="D32"/>
      <c r="E32"/>
      <c r="F32"/>
      <c r="G32"/>
      <c r="H32"/>
      <c r="I32"/>
    </row>
    <row r="33" spans="1:9" ht="18.75" customHeight="1">
      <c r="A33" s="423"/>
      <c r="B33" s="424"/>
      <c r="C33" s="425"/>
      <c r="D33"/>
      <c r="E33"/>
      <c r="F33"/>
      <c r="G33"/>
      <c r="H33"/>
      <c r="I33"/>
    </row>
    <row r="34" spans="1:9" s="2" customFormat="1" ht="18.75" customHeight="1">
      <c r="A34" s="361" t="s">
        <v>2</v>
      </c>
      <c r="B34" s="422">
        <f>SUM(B4:B33)</f>
        <v>13420</v>
      </c>
      <c r="C34" s="422">
        <f>SUM(C4:C33)</f>
        <v>15080</v>
      </c>
      <c r="D34"/>
      <c r="E34"/>
      <c r="F34"/>
      <c r="G34"/>
      <c r="H34"/>
      <c r="I34"/>
    </row>
  </sheetData>
  <phoneticPr fontId="0" type="noConversion"/>
  <pageMargins left="0.5" right="0.125" top="0.75" bottom="0.75" header="0.5" footer="0.5"/>
  <pageSetup orientation="portrait" r:id="rId1"/>
  <headerFooter alignWithMargins="0"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/>
  </sheetViews>
  <sheetFormatPr defaultRowHeight="18.75" customHeight="1"/>
  <cols>
    <col min="1" max="1" width="41.85546875" style="3" customWidth="1"/>
    <col min="2" max="2" width="17.28515625" style="4" bestFit="1" customWidth="1"/>
    <col min="3" max="3" width="16.140625" style="5" customWidth="1"/>
    <col min="4" max="4" width="18.85546875" style="1" customWidth="1"/>
    <col min="5" max="5" width="10.140625" style="1" customWidth="1"/>
    <col min="6" max="16384" width="9.140625" style="1"/>
  </cols>
  <sheetData>
    <row r="1" spans="1:20" s="2" customFormat="1" ht="18.75" customHeight="1">
      <c r="A1" s="202" t="s">
        <v>526</v>
      </c>
      <c r="B1" s="203"/>
      <c r="C1" s="20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18.75" customHeight="1">
      <c r="A2" s="44"/>
      <c r="B2" s="45"/>
      <c r="C2" s="4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2" customFormat="1" ht="18.75" customHeight="1">
      <c r="A3" s="47" t="s">
        <v>22</v>
      </c>
      <c r="B3" s="48">
        <v>2004</v>
      </c>
      <c r="C3" s="49">
        <v>2005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9" customFormat="1" ht="18.75" customHeight="1">
      <c r="A4" s="50"/>
      <c r="B4" s="51"/>
      <c r="C4" s="42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2" customFormat="1" ht="18.75" customHeight="1">
      <c r="A5" s="47"/>
      <c r="B5" s="56"/>
      <c r="C5" s="42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8.75" customHeight="1">
      <c r="A6" s="112" t="s">
        <v>28</v>
      </c>
      <c r="B6" s="404">
        <v>6778</v>
      </c>
      <c r="C6" s="606">
        <v>25500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8.75" customHeight="1">
      <c r="A7" s="112" t="s">
        <v>29</v>
      </c>
      <c r="B7" s="404">
        <v>14000</v>
      </c>
      <c r="C7" s="60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8.75" customHeight="1">
      <c r="A8" s="165" t="s">
        <v>257</v>
      </c>
      <c r="B8" s="429"/>
      <c r="C8" s="42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ht="18.75" customHeight="1">
      <c r="A9" s="165" t="s">
        <v>258</v>
      </c>
      <c r="B9" s="429"/>
      <c r="C9" s="428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8.75" customHeight="1">
      <c r="A10" s="165" t="s">
        <v>259</v>
      </c>
      <c r="B10" s="429"/>
      <c r="C10" s="42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2" customFormat="1" ht="18.75" customHeight="1">
      <c r="A11" s="165" t="s">
        <v>260</v>
      </c>
      <c r="B11" s="429"/>
      <c r="C11" s="428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8.75" customHeight="1">
      <c r="A12" s="165"/>
      <c r="B12" s="429"/>
      <c r="C12" s="428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8.75" customHeight="1">
      <c r="A13" s="165"/>
      <c r="B13" s="429"/>
      <c r="C13" s="428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8.75" customHeight="1">
      <c r="A14" s="175"/>
      <c r="B14" s="397"/>
      <c r="C14" s="398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8.75" customHeight="1">
      <c r="A15" s="393" t="s">
        <v>20</v>
      </c>
      <c r="B15" s="430">
        <f>SUM(B4:B14)</f>
        <v>20778</v>
      </c>
      <c r="C15" s="431">
        <f>SUM(C4:C10)</f>
        <v>25500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8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8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8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8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8.75" customHeight="1">
      <c r="A23"/>
      <c r="B23"/>
      <c r="C23"/>
      <c r="D23"/>
      <c r="E23"/>
      <c r="F23"/>
      <c r="G23"/>
      <c r="H23"/>
    </row>
    <row r="24" spans="1:20" ht="18.75" customHeight="1">
      <c r="A24"/>
      <c r="B24"/>
      <c r="C24"/>
      <c r="D24"/>
      <c r="E24"/>
      <c r="F24"/>
      <c r="G24"/>
      <c r="H24"/>
    </row>
    <row r="25" spans="1:20" ht="18.75" customHeight="1">
      <c r="A25"/>
      <c r="B25"/>
      <c r="C25"/>
      <c r="D25"/>
      <c r="E25"/>
      <c r="F25"/>
      <c r="G25"/>
      <c r="H25"/>
    </row>
    <row r="26" spans="1:20" ht="18.75" customHeight="1">
      <c r="A26"/>
      <c r="B26"/>
      <c r="C26"/>
      <c r="D26"/>
      <c r="E26"/>
      <c r="F26"/>
      <c r="G26"/>
      <c r="H26"/>
    </row>
    <row r="27" spans="1:20" ht="18.75" customHeight="1">
      <c r="A27"/>
      <c r="B27"/>
      <c r="C27"/>
      <c r="D27"/>
      <c r="E27"/>
      <c r="F27"/>
      <c r="G27"/>
      <c r="H27"/>
    </row>
    <row r="28" spans="1:20" ht="18.75" customHeight="1">
      <c r="A28"/>
      <c r="B28"/>
      <c r="C28"/>
      <c r="D28"/>
      <c r="E28"/>
      <c r="F28"/>
      <c r="G28"/>
      <c r="H28"/>
    </row>
    <row r="29" spans="1:20" ht="18.75" customHeight="1">
      <c r="A29"/>
      <c r="B29"/>
      <c r="C29"/>
      <c r="D29"/>
      <c r="E29"/>
      <c r="F29"/>
      <c r="G29"/>
      <c r="H29"/>
    </row>
    <row r="30" spans="1:20" ht="18.75" customHeight="1">
      <c r="A30"/>
      <c r="B30"/>
      <c r="C30"/>
      <c r="D30"/>
      <c r="E30"/>
      <c r="F30"/>
      <c r="G30"/>
      <c r="H30"/>
    </row>
    <row r="31" spans="1:20" ht="18.75" customHeight="1">
      <c r="A31"/>
      <c r="B31"/>
      <c r="C31"/>
      <c r="D31"/>
      <c r="E31"/>
      <c r="F31"/>
      <c r="G31"/>
      <c r="H31"/>
    </row>
    <row r="32" spans="1:20" ht="18.75" customHeight="1">
      <c r="A32"/>
      <c r="B32"/>
      <c r="C32"/>
      <c r="D32"/>
      <c r="E32"/>
      <c r="F32"/>
      <c r="G32"/>
      <c r="H32"/>
    </row>
    <row r="33" spans="1:8" ht="18.75" customHeight="1">
      <c r="A33"/>
      <c r="B33"/>
      <c r="C33"/>
      <c r="D33"/>
      <c r="E33"/>
      <c r="F33"/>
      <c r="G33"/>
      <c r="H33"/>
    </row>
    <row r="34" spans="1:8" ht="18.75" customHeight="1">
      <c r="A34"/>
      <c r="B34"/>
      <c r="C34"/>
      <c r="D34"/>
      <c r="E34"/>
      <c r="F34"/>
      <c r="G34"/>
      <c r="H34"/>
    </row>
    <row r="35" spans="1:8" ht="18.75" customHeight="1">
      <c r="A35"/>
      <c r="B35"/>
      <c r="C35"/>
      <c r="D35"/>
      <c r="E35"/>
      <c r="F35"/>
      <c r="G35"/>
      <c r="H35"/>
    </row>
    <row r="36" spans="1:8" ht="18.75" customHeight="1">
      <c r="A36"/>
      <c r="B36"/>
      <c r="C36"/>
      <c r="D36"/>
      <c r="E36"/>
      <c r="F36"/>
      <c r="G36"/>
      <c r="H36"/>
    </row>
    <row r="37" spans="1:8" ht="18.75" customHeight="1">
      <c r="A37"/>
      <c r="B37"/>
      <c r="C37"/>
      <c r="D37"/>
      <c r="E37"/>
      <c r="F37"/>
      <c r="G37"/>
      <c r="H37"/>
    </row>
    <row r="38" spans="1:8" ht="18.75" customHeight="1">
      <c r="A38"/>
      <c r="B38"/>
      <c r="C38"/>
      <c r="D38"/>
      <c r="E38"/>
      <c r="F38"/>
      <c r="G38"/>
      <c r="H38"/>
    </row>
    <row r="39" spans="1:8" ht="18.75" customHeight="1">
      <c r="A39"/>
      <c r="B39"/>
      <c r="C39"/>
      <c r="D39"/>
      <c r="E39"/>
      <c r="F39"/>
      <c r="G39"/>
      <c r="H39"/>
    </row>
    <row r="40" spans="1:8" ht="18.75" customHeight="1">
      <c r="A40"/>
      <c r="B40"/>
      <c r="C40"/>
      <c r="D40"/>
      <c r="E40"/>
      <c r="F40"/>
      <c r="G40"/>
      <c r="H40"/>
    </row>
    <row r="41" spans="1:8" ht="18.75" customHeight="1">
      <c r="A41"/>
      <c r="B41"/>
      <c r="C41"/>
      <c r="D41"/>
      <c r="E41"/>
      <c r="F41"/>
      <c r="G41"/>
      <c r="H41"/>
    </row>
    <row r="42" spans="1:8" ht="18.75" customHeight="1">
      <c r="A42"/>
      <c r="B42"/>
      <c r="C42"/>
      <c r="D42"/>
      <c r="E42"/>
      <c r="F42"/>
      <c r="G42"/>
      <c r="H42"/>
    </row>
    <row r="43" spans="1:8" ht="18.75" customHeight="1">
      <c r="A43"/>
      <c r="B43"/>
      <c r="C43"/>
      <c r="D43"/>
      <c r="E43"/>
      <c r="F43"/>
      <c r="G43"/>
      <c r="H43"/>
    </row>
    <row r="44" spans="1:8" ht="18.75" customHeight="1">
      <c r="A44"/>
      <c r="B44"/>
      <c r="C44"/>
      <c r="D44"/>
      <c r="E44"/>
      <c r="F44"/>
      <c r="G44"/>
      <c r="H44"/>
    </row>
    <row r="45" spans="1:8" ht="18.75" customHeight="1">
      <c r="A45"/>
      <c r="B45"/>
      <c r="C45"/>
      <c r="D45"/>
      <c r="E45"/>
      <c r="F45"/>
      <c r="G45"/>
      <c r="H45"/>
    </row>
    <row r="46" spans="1:8" ht="18.75" customHeight="1">
      <c r="A46"/>
      <c r="B46"/>
      <c r="C46"/>
      <c r="D46"/>
      <c r="E46"/>
      <c r="F46"/>
      <c r="G46"/>
      <c r="H46"/>
    </row>
    <row r="47" spans="1:8" ht="18.75" customHeight="1">
      <c r="A47"/>
      <c r="B47"/>
      <c r="C47"/>
      <c r="D47"/>
      <c r="E47"/>
      <c r="F47"/>
      <c r="G47"/>
      <c r="H47"/>
    </row>
    <row r="48" spans="1:8" ht="18.75" customHeight="1">
      <c r="A48"/>
      <c r="B48"/>
      <c r="C48"/>
      <c r="D48"/>
      <c r="E48"/>
      <c r="F48"/>
      <c r="G48"/>
      <c r="H48"/>
    </row>
    <row r="49" spans="1:8" ht="18.75" customHeight="1">
      <c r="A49"/>
      <c r="B49"/>
      <c r="C49"/>
      <c r="D49"/>
      <c r="E49"/>
      <c r="F49"/>
      <c r="G49"/>
      <c r="H49"/>
    </row>
    <row r="50" spans="1:8" ht="18.75" customHeight="1">
      <c r="A50"/>
      <c r="B50"/>
      <c r="C50"/>
      <c r="D50"/>
      <c r="E50"/>
      <c r="F50"/>
      <c r="G50"/>
      <c r="H50"/>
    </row>
    <row r="51" spans="1:8" ht="18.75" customHeight="1">
      <c r="A51"/>
      <c r="B51"/>
      <c r="C51"/>
      <c r="D51"/>
      <c r="E51"/>
      <c r="F51"/>
      <c r="G51"/>
      <c r="H51"/>
    </row>
    <row r="52" spans="1:8" ht="18.75" customHeight="1">
      <c r="A52"/>
      <c r="B52"/>
      <c r="C52"/>
      <c r="D52"/>
      <c r="E52"/>
      <c r="F52"/>
      <c r="G52"/>
      <c r="H52"/>
    </row>
    <row r="53" spans="1:8" ht="18.75" customHeight="1">
      <c r="A53"/>
      <c r="B53"/>
      <c r="C53"/>
      <c r="D53"/>
      <c r="E53"/>
      <c r="F53"/>
      <c r="G53"/>
      <c r="H53"/>
    </row>
  </sheetData>
  <mergeCells count="1">
    <mergeCell ref="C6:C7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4" s="2" customFormat="1" ht="18.75" customHeight="1">
      <c r="A1" s="202" t="s">
        <v>527</v>
      </c>
      <c r="B1" s="203"/>
      <c r="C1" s="204"/>
    </row>
    <row r="2" spans="1:4" ht="18.75" customHeight="1">
      <c r="A2" s="44"/>
      <c r="B2" s="45"/>
      <c r="C2" s="46"/>
    </row>
    <row r="3" spans="1:4" s="2" customFormat="1" ht="18.75" customHeight="1">
      <c r="A3" s="215" t="s">
        <v>22</v>
      </c>
      <c r="B3" s="188">
        <v>2004</v>
      </c>
      <c r="C3" s="216">
        <v>2005</v>
      </c>
    </row>
    <row r="4" spans="1:4" s="9" customFormat="1" ht="18.75" customHeight="1">
      <c r="A4" s="165"/>
      <c r="B4" s="429"/>
      <c r="C4" s="428"/>
      <c r="D4" s="389"/>
    </row>
    <row r="5" spans="1:4" s="2" customFormat="1" ht="18.75" customHeight="1">
      <c r="A5" s="165" t="s">
        <v>40</v>
      </c>
      <c r="B5" s="434">
        <v>70</v>
      </c>
      <c r="C5" s="427"/>
      <c r="D5" s="432"/>
    </row>
    <row r="6" spans="1:4" s="2" customFormat="1" ht="18.75" customHeight="1">
      <c r="A6" s="165" t="s">
        <v>39</v>
      </c>
      <c r="B6" s="434">
        <v>70</v>
      </c>
      <c r="C6" s="427"/>
      <c r="D6" s="432"/>
    </row>
    <row r="7" spans="1:4" s="2" customFormat="1" ht="18.75" customHeight="1">
      <c r="A7" s="165" t="s">
        <v>38</v>
      </c>
      <c r="B7" s="434">
        <v>70</v>
      </c>
      <c r="C7" s="427"/>
      <c r="D7" s="432"/>
    </row>
    <row r="8" spans="1:4" s="2" customFormat="1" ht="18.75" customHeight="1">
      <c r="A8" s="165" t="s">
        <v>37</v>
      </c>
      <c r="B8" s="434">
        <v>70</v>
      </c>
      <c r="C8" s="427"/>
      <c r="D8" s="432"/>
    </row>
    <row r="9" spans="1:4" s="2" customFormat="1" ht="18.75" customHeight="1">
      <c r="A9" s="165" t="s">
        <v>36</v>
      </c>
      <c r="B9" s="434">
        <v>70</v>
      </c>
      <c r="C9" s="427"/>
      <c r="D9" s="432"/>
    </row>
    <row r="10" spans="1:4" s="2" customFormat="1" ht="18.75" customHeight="1">
      <c r="A10" s="165" t="s">
        <v>35</v>
      </c>
      <c r="B10" s="434">
        <v>70</v>
      </c>
      <c r="C10" s="427"/>
      <c r="D10" s="432"/>
    </row>
    <row r="11" spans="1:4" s="2" customFormat="1" ht="18.75" customHeight="1">
      <c r="A11" s="165" t="s">
        <v>34</v>
      </c>
      <c r="B11" s="434">
        <v>70</v>
      </c>
      <c r="C11" s="427"/>
      <c r="D11" s="432"/>
    </row>
    <row r="12" spans="1:4" s="2" customFormat="1" ht="18.75" customHeight="1">
      <c r="A12" s="165" t="s">
        <v>33</v>
      </c>
      <c r="B12" s="434">
        <v>70</v>
      </c>
      <c r="C12" s="427"/>
      <c r="D12" s="432"/>
    </row>
    <row r="13" spans="1:4" ht="18.75" customHeight="1">
      <c r="A13" s="165" t="s">
        <v>41</v>
      </c>
      <c r="B13" s="434">
        <v>70</v>
      </c>
      <c r="C13" s="427"/>
      <c r="D13" s="432"/>
    </row>
    <row r="14" spans="1:4" ht="18.75" customHeight="1">
      <c r="A14" s="165" t="s">
        <v>169</v>
      </c>
      <c r="B14" s="434">
        <v>70</v>
      </c>
      <c r="C14" s="427"/>
      <c r="D14" s="432"/>
    </row>
    <row r="15" spans="1:4" ht="18.75" customHeight="1">
      <c r="A15" s="165" t="s">
        <v>170</v>
      </c>
      <c r="B15" s="434">
        <v>70</v>
      </c>
      <c r="C15" s="427"/>
      <c r="D15" s="432"/>
    </row>
    <row r="16" spans="1:4" ht="18.75" customHeight="1">
      <c r="A16" s="165" t="s">
        <v>171</v>
      </c>
      <c r="B16" s="434">
        <v>70</v>
      </c>
      <c r="C16" s="427"/>
      <c r="D16" s="432"/>
    </row>
    <row r="17" spans="1:4" ht="18.75" customHeight="1">
      <c r="A17" s="165"/>
      <c r="B17" s="434"/>
      <c r="C17" s="427"/>
      <c r="D17" s="432"/>
    </row>
    <row r="18" spans="1:4" ht="18.75" customHeight="1">
      <c r="A18" s="165" t="s">
        <v>286</v>
      </c>
      <c r="B18" s="434"/>
      <c r="C18" s="427">
        <v>624</v>
      </c>
      <c r="D18" s="432"/>
    </row>
    <row r="19" spans="1:4" ht="18.75" customHeight="1">
      <c r="A19" s="165" t="s">
        <v>273</v>
      </c>
      <c r="B19" s="434"/>
      <c r="C19" s="427">
        <v>126</v>
      </c>
      <c r="D19" s="432"/>
    </row>
    <row r="20" spans="1:4" ht="18.75" customHeight="1">
      <c r="A20" s="405" t="s">
        <v>274</v>
      </c>
      <c r="B20" s="434"/>
      <c r="C20" s="427"/>
      <c r="D20" s="432"/>
    </row>
    <row r="21" spans="1:4" ht="18.75" customHeight="1">
      <c r="A21" s="165"/>
      <c r="B21" s="434"/>
      <c r="C21" s="427"/>
      <c r="D21" s="389"/>
    </row>
    <row r="22" spans="1:4" s="2" customFormat="1" ht="18.75" customHeight="1">
      <c r="A22" s="175"/>
      <c r="B22" s="436"/>
      <c r="C22" s="437"/>
      <c r="D22" s="389"/>
    </row>
    <row r="23" spans="1:4" ht="18.75" customHeight="1">
      <c r="A23" s="406" t="s">
        <v>20</v>
      </c>
      <c r="B23" s="435">
        <f>SUM(B4:B22)</f>
        <v>840</v>
      </c>
      <c r="C23" s="431">
        <f>SUM(C4:C22)</f>
        <v>750</v>
      </c>
      <c r="D23" s="433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8.75" customHeight="1"/>
  <cols>
    <col min="1" max="1" width="39" style="3" customWidth="1"/>
    <col min="2" max="2" width="15.5703125" style="4" bestFit="1" customWidth="1"/>
    <col min="3" max="3" width="14.140625" style="5" customWidth="1"/>
    <col min="4" max="4" width="17.140625" style="1" customWidth="1"/>
    <col min="5" max="16384" width="9.140625" style="1"/>
  </cols>
  <sheetData>
    <row r="1" spans="1:3" s="2" customFormat="1" ht="18.75" customHeight="1">
      <c r="A1" s="202" t="s">
        <v>253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47"/>
      <c r="B4" s="51"/>
      <c r="C4" s="52"/>
    </row>
    <row r="5" spans="1:3" s="2" customFormat="1" ht="18.75" customHeight="1">
      <c r="A5" s="63"/>
      <c r="B5" s="54"/>
      <c r="C5" s="64"/>
    </row>
    <row r="6" spans="1:3" ht="18.75" customHeight="1">
      <c r="A6" s="63" t="s">
        <v>62</v>
      </c>
      <c r="B6" s="54">
        <v>4100</v>
      </c>
      <c r="C6" s="64"/>
    </row>
    <row r="7" spans="1:3" ht="18.75" customHeight="1">
      <c r="A7" s="63" t="s">
        <v>236</v>
      </c>
      <c r="B7" s="54"/>
      <c r="C7" s="64"/>
    </row>
    <row r="8" spans="1:3" ht="18.75" customHeight="1">
      <c r="A8" s="53" t="s">
        <v>214</v>
      </c>
      <c r="B8" s="54">
        <v>6000</v>
      </c>
      <c r="C8" s="55"/>
    </row>
    <row r="9" spans="1:3" s="2" customFormat="1" ht="18.75" customHeight="1">
      <c r="A9" s="53" t="s">
        <v>63</v>
      </c>
      <c r="B9" s="188"/>
      <c r="C9" s="216"/>
    </row>
    <row r="10" spans="1:3" ht="18.75" customHeight="1">
      <c r="A10" s="53" t="s">
        <v>570</v>
      </c>
      <c r="B10" s="54"/>
      <c r="C10" s="55">
        <v>6500</v>
      </c>
    </row>
    <row r="11" spans="1:3" ht="18.75" customHeight="1">
      <c r="A11" s="53" t="s">
        <v>285</v>
      </c>
      <c r="B11" s="54"/>
      <c r="C11" s="55">
        <v>2500</v>
      </c>
    </row>
    <row r="12" spans="1:3" ht="18.75" customHeight="1">
      <c r="A12" s="53"/>
      <c r="B12" s="54"/>
      <c r="C12" s="55"/>
    </row>
    <row r="13" spans="1:3" ht="18.75" customHeight="1">
      <c r="A13" s="53" t="s">
        <v>600</v>
      </c>
      <c r="B13" s="54"/>
      <c r="C13" s="55">
        <v>4500</v>
      </c>
    </row>
    <row r="14" spans="1:3" ht="18.75" customHeight="1">
      <c r="A14" s="53"/>
      <c r="B14" s="54"/>
      <c r="C14" s="55"/>
    </row>
    <row r="15" spans="1:3" ht="18.75" customHeight="1">
      <c r="A15" s="53"/>
      <c r="B15" s="54"/>
      <c r="C15" s="55"/>
    </row>
    <row r="16" spans="1:3" ht="18.75" customHeight="1">
      <c r="A16" s="53"/>
      <c r="B16" s="54"/>
      <c r="C16" s="55"/>
    </row>
    <row r="17" spans="1:4" ht="18.75" customHeight="1">
      <c r="A17" s="53"/>
      <c r="B17" s="54"/>
      <c r="C17" s="55"/>
    </row>
    <row r="18" spans="1:4" ht="18.75" customHeight="1">
      <c r="A18" s="438"/>
      <c r="B18" s="373"/>
      <c r="C18" s="366"/>
    </row>
    <row r="19" spans="1:4" ht="18.75" customHeight="1">
      <c r="A19" s="361" t="s">
        <v>20</v>
      </c>
      <c r="B19" s="372">
        <f>SUM(B4:B18)</f>
        <v>10100</v>
      </c>
      <c r="C19" s="363">
        <f>SUM(C4:C18)</f>
        <v>13500</v>
      </c>
    </row>
    <row r="20" spans="1:4" ht="18.75" customHeight="1">
      <c r="A20"/>
      <c r="B20"/>
      <c r="C20"/>
      <c r="D20"/>
    </row>
    <row r="21" spans="1:4" ht="18.75" customHeight="1">
      <c r="A21"/>
      <c r="B21"/>
      <c r="C21"/>
      <c r="D21"/>
    </row>
    <row r="22" spans="1:4" ht="18.75" customHeight="1">
      <c r="A22"/>
      <c r="B22"/>
      <c r="C22"/>
      <c r="D22"/>
    </row>
    <row r="23" spans="1:4" ht="18.75" customHeight="1">
      <c r="A23"/>
      <c r="B23"/>
      <c r="C23"/>
      <c r="D23"/>
    </row>
    <row r="24" spans="1:4" ht="18.75" customHeight="1">
      <c r="A24"/>
      <c r="B24"/>
      <c r="C24"/>
      <c r="D24"/>
    </row>
    <row r="25" spans="1:4" ht="18.75" customHeight="1">
      <c r="A25"/>
      <c r="B25"/>
      <c r="C25"/>
      <c r="D25"/>
    </row>
    <row r="26" spans="1:4" ht="18.75" customHeight="1">
      <c r="A26"/>
      <c r="B26"/>
      <c r="C26"/>
      <c r="D26"/>
    </row>
    <row r="27" spans="1:4" ht="18.75" customHeight="1">
      <c r="A27"/>
      <c r="B27"/>
      <c r="C27"/>
      <c r="D27"/>
    </row>
    <row r="28" spans="1:4" ht="18.75" customHeight="1">
      <c r="A28"/>
      <c r="B28"/>
      <c r="C28"/>
      <c r="D28"/>
    </row>
    <row r="29" spans="1:4" ht="18.75" customHeight="1">
      <c r="A29"/>
      <c r="B29"/>
      <c r="C29"/>
      <c r="D29"/>
    </row>
    <row r="30" spans="1:4" ht="18.75" customHeight="1">
      <c r="A30"/>
      <c r="B30"/>
      <c r="C30"/>
      <c r="D30"/>
    </row>
    <row r="31" spans="1:4" ht="18.75" customHeight="1">
      <c r="A31"/>
      <c r="B31"/>
      <c r="C31"/>
      <c r="D31"/>
    </row>
    <row r="32" spans="1:4" ht="18.75" customHeight="1">
      <c r="A32"/>
      <c r="B32"/>
      <c r="C32"/>
      <c r="D32"/>
    </row>
    <row r="33" spans="1:4" ht="18.75" customHeight="1">
      <c r="A33"/>
      <c r="B33"/>
      <c r="C33"/>
      <c r="D33"/>
    </row>
    <row r="34" spans="1:4" ht="18.75" customHeight="1">
      <c r="A34"/>
      <c r="B34"/>
      <c r="C34"/>
      <c r="D34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202" t="s">
        <v>493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187"/>
    </row>
    <row r="5" spans="1:3" s="2" customFormat="1" ht="18.75" customHeight="1">
      <c r="A5" s="47"/>
      <c r="B5" s="48"/>
      <c r="C5" s="49"/>
    </row>
    <row r="6" spans="1:3" s="2" customFormat="1" ht="18.75" customHeight="1">
      <c r="A6" s="53" t="s">
        <v>374</v>
      </c>
      <c r="B6" s="54"/>
      <c r="C6" s="55">
        <v>150</v>
      </c>
    </row>
    <row r="7" spans="1:3" s="2" customFormat="1" ht="18.75" customHeight="1">
      <c r="A7" s="53" t="s">
        <v>375</v>
      </c>
      <c r="B7" s="54"/>
      <c r="C7" s="55">
        <v>150</v>
      </c>
    </row>
    <row r="8" spans="1:3" s="2" customFormat="1" ht="18.75" customHeight="1">
      <c r="A8" s="53" t="s">
        <v>376</v>
      </c>
      <c r="B8" s="54"/>
      <c r="C8" s="55">
        <v>900</v>
      </c>
    </row>
    <row r="9" spans="1:3" s="2" customFormat="1" ht="18.75" customHeight="1">
      <c r="A9" s="53" t="s">
        <v>377</v>
      </c>
      <c r="B9" s="54"/>
      <c r="C9" s="55">
        <v>400</v>
      </c>
    </row>
    <row r="10" spans="1:3" s="2" customFormat="1" ht="18.75" customHeight="1">
      <c r="A10" s="439" t="s">
        <v>378</v>
      </c>
      <c r="B10" s="54"/>
      <c r="C10" s="55"/>
    </row>
    <row r="11" spans="1:3" ht="18.75" customHeight="1">
      <c r="A11" s="53" t="s">
        <v>183</v>
      </c>
      <c r="B11" s="54">
        <v>45</v>
      </c>
      <c r="C11" s="55"/>
    </row>
    <row r="12" spans="1:3" ht="18.75" customHeight="1">
      <c r="A12" s="53" t="s">
        <v>184</v>
      </c>
      <c r="B12" s="54">
        <v>45</v>
      </c>
      <c r="C12" s="55"/>
    </row>
    <row r="13" spans="1:3" ht="18.75" customHeight="1">
      <c r="A13" s="53" t="s">
        <v>185</v>
      </c>
      <c r="B13" s="54">
        <v>150</v>
      </c>
      <c r="C13" s="55"/>
    </row>
    <row r="14" spans="1:3" ht="18.75" customHeight="1">
      <c r="A14" s="53" t="s">
        <v>186</v>
      </c>
      <c r="B14" s="54">
        <v>200</v>
      </c>
      <c r="C14" s="55"/>
    </row>
    <row r="15" spans="1:3" ht="18.75" customHeight="1">
      <c r="A15" s="53" t="s">
        <v>187</v>
      </c>
      <c r="B15" s="54">
        <v>360</v>
      </c>
      <c r="C15" s="55"/>
    </row>
    <row r="16" spans="1:3" ht="18.75" customHeight="1">
      <c r="A16" s="53" t="s">
        <v>188</v>
      </c>
      <c r="B16" s="54">
        <v>150</v>
      </c>
      <c r="C16" s="55"/>
    </row>
    <row r="17" spans="1:4" s="2" customFormat="1" ht="18.75" customHeight="1">
      <c r="A17" s="53" t="s">
        <v>189</v>
      </c>
      <c r="B17" s="54">
        <v>150</v>
      </c>
      <c r="C17" s="64"/>
    </row>
    <row r="18" spans="1:4" ht="18.75" customHeight="1">
      <c r="A18" s="65" t="s">
        <v>603</v>
      </c>
      <c r="B18" s="54"/>
      <c r="C18" s="55">
        <v>4000</v>
      </c>
    </row>
    <row r="19" spans="1:4" ht="18.75" customHeight="1">
      <c r="A19" s="365"/>
      <c r="B19" s="373"/>
      <c r="C19" s="274"/>
    </row>
    <row r="20" spans="1:4" ht="18.75" customHeight="1">
      <c r="A20" s="361" t="s">
        <v>20</v>
      </c>
      <c r="B20" s="372">
        <f>SUM(B4:B19)</f>
        <v>1100</v>
      </c>
      <c r="C20" s="385">
        <f>SUM(C4:C19)</f>
        <v>5600</v>
      </c>
    </row>
    <row r="21" spans="1:4" ht="18.75" customHeight="1">
      <c r="A21"/>
      <c r="B21"/>
      <c r="C21"/>
      <c r="D21"/>
    </row>
    <row r="22" spans="1:4" ht="18.75" customHeight="1">
      <c r="A22"/>
      <c r="B22"/>
      <c r="C22"/>
      <c r="D22"/>
    </row>
    <row r="23" spans="1:4" ht="18.75" customHeight="1">
      <c r="A23"/>
      <c r="B23"/>
      <c r="C23"/>
      <c r="D23"/>
    </row>
    <row r="24" spans="1:4" ht="18.75" customHeight="1">
      <c r="A24"/>
      <c r="B24"/>
      <c r="C24"/>
      <c r="D24"/>
    </row>
    <row r="25" spans="1:4" ht="18.75" customHeight="1">
      <c r="A25"/>
      <c r="B25"/>
      <c r="C25"/>
      <c r="D25"/>
    </row>
    <row r="26" spans="1:4" ht="18.75" customHeight="1">
      <c r="A26"/>
      <c r="B26"/>
      <c r="C26"/>
      <c r="D26"/>
    </row>
    <row r="27" spans="1:4" ht="18.75" customHeight="1">
      <c r="A27"/>
      <c r="B27"/>
      <c r="C27"/>
      <c r="D27"/>
    </row>
    <row r="28" spans="1:4" ht="18.75" customHeight="1">
      <c r="A28"/>
      <c r="B28"/>
      <c r="C28"/>
      <c r="D28"/>
    </row>
    <row r="29" spans="1:4" ht="18.75" customHeight="1">
      <c r="A29"/>
      <c r="B29"/>
      <c r="C29"/>
      <c r="D29"/>
    </row>
    <row r="30" spans="1:4" ht="18.75" customHeight="1">
      <c r="A30"/>
      <c r="B30"/>
      <c r="C30"/>
      <c r="D30"/>
    </row>
    <row r="31" spans="1:4" ht="18.75" customHeight="1">
      <c r="A31"/>
      <c r="B31"/>
      <c r="C31"/>
      <c r="D31"/>
    </row>
    <row r="32" spans="1:4" ht="18.75" customHeight="1">
      <c r="A32"/>
      <c r="B32"/>
      <c r="C32"/>
      <c r="D32"/>
    </row>
    <row r="33" spans="1:4" ht="18.75" customHeight="1">
      <c r="A33"/>
      <c r="B33"/>
      <c r="C33"/>
      <c r="D33"/>
    </row>
    <row r="34" spans="1:4" ht="18.75" customHeight="1">
      <c r="A34"/>
      <c r="B34"/>
      <c r="C34"/>
      <c r="D34"/>
    </row>
    <row r="35" spans="1:4" ht="18.75" customHeight="1">
      <c r="A35"/>
      <c r="B35"/>
      <c r="C35"/>
      <c r="D35"/>
    </row>
    <row r="36" spans="1:4" ht="18.75" customHeight="1">
      <c r="A36"/>
      <c r="B36"/>
      <c r="C36"/>
      <c r="D36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2.5703125" style="3" customWidth="1"/>
    <col min="2" max="2" width="15.5703125" style="4" customWidth="1"/>
    <col min="3" max="3" width="14.140625" style="5" customWidth="1"/>
    <col min="4" max="16384" width="9.140625" style="1"/>
  </cols>
  <sheetData>
    <row r="1" spans="1:3" s="2" customFormat="1" ht="17.100000000000001" customHeight="1">
      <c r="A1" s="158" t="s">
        <v>464</v>
      </c>
      <c r="B1" s="182"/>
      <c r="C1" s="183"/>
    </row>
    <row r="2" spans="1:3" ht="17.100000000000001" customHeight="1">
      <c r="A2" s="65"/>
      <c r="B2" s="184"/>
      <c r="C2" s="55"/>
    </row>
    <row r="3" spans="1:3" s="2" customFormat="1" ht="17.100000000000001" customHeight="1">
      <c r="A3" s="47" t="s">
        <v>22</v>
      </c>
      <c r="B3" s="185">
        <v>2004</v>
      </c>
      <c r="C3" s="49">
        <v>2005</v>
      </c>
    </row>
    <row r="4" spans="1:3" s="9" customFormat="1" ht="17.100000000000001" customHeight="1">
      <c r="A4" s="50"/>
      <c r="B4" s="186"/>
      <c r="C4" s="187"/>
    </row>
    <row r="5" spans="1:3" s="2" customFormat="1" ht="17.100000000000001" customHeight="1">
      <c r="A5" s="47"/>
      <c r="B5" s="188"/>
      <c r="C5" s="49"/>
    </row>
    <row r="6" spans="1:3" s="2" customFormat="1" ht="17.100000000000001" customHeight="1">
      <c r="A6" s="53" t="s">
        <v>40</v>
      </c>
      <c r="B6" s="189">
        <v>570</v>
      </c>
      <c r="C6" s="55"/>
    </row>
    <row r="7" spans="1:3" s="2" customFormat="1" ht="17.100000000000001" customHeight="1">
      <c r="A7" s="53" t="s">
        <v>39</v>
      </c>
      <c r="B7" s="189">
        <v>570</v>
      </c>
      <c r="C7" s="55"/>
    </row>
    <row r="8" spans="1:3" ht="17.100000000000001" customHeight="1">
      <c r="A8" s="53" t="s">
        <v>38</v>
      </c>
      <c r="B8" s="189">
        <v>570</v>
      </c>
      <c r="C8" s="55"/>
    </row>
    <row r="9" spans="1:3" ht="17.100000000000001" customHeight="1">
      <c r="A9" s="53" t="s">
        <v>37</v>
      </c>
      <c r="B9" s="189">
        <v>570</v>
      </c>
      <c r="C9" s="55"/>
    </row>
    <row r="10" spans="1:3" ht="17.100000000000001" customHeight="1">
      <c r="A10" s="53" t="s">
        <v>36</v>
      </c>
      <c r="B10" s="189">
        <v>570</v>
      </c>
      <c r="C10" s="55"/>
    </row>
    <row r="11" spans="1:3" ht="17.100000000000001" customHeight="1">
      <c r="A11" s="53" t="s">
        <v>35</v>
      </c>
      <c r="B11" s="189">
        <v>570</v>
      </c>
      <c r="C11" s="55"/>
    </row>
    <row r="12" spans="1:3" ht="17.100000000000001" customHeight="1">
      <c r="A12" s="53" t="s">
        <v>34</v>
      </c>
      <c r="B12" s="189">
        <v>570</v>
      </c>
      <c r="C12" s="55"/>
    </row>
    <row r="13" spans="1:3" ht="17.100000000000001" customHeight="1">
      <c r="A13" s="53" t="s">
        <v>33</v>
      </c>
      <c r="B13" s="189">
        <v>570</v>
      </c>
      <c r="C13" s="55"/>
    </row>
    <row r="14" spans="1:3" ht="17.100000000000001" customHeight="1">
      <c r="A14" s="53" t="s">
        <v>41</v>
      </c>
      <c r="B14" s="189">
        <v>570</v>
      </c>
      <c r="C14" s="55"/>
    </row>
    <row r="15" spans="1:3" ht="17.100000000000001" customHeight="1">
      <c r="A15" s="53" t="s">
        <v>53</v>
      </c>
      <c r="B15" s="189">
        <v>570</v>
      </c>
      <c r="C15" s="55"/>
    </row>
    <row r="16" spans="1:3" ht="17.100000000000001" customHeight="1">
      <c r="A16" s="53" t="s">
        <v>54</v>
      </c>
      <c r="B16" s="189">
        <v>570</v>
      </c>
      <c r="C16" s="55"/>
    </row>
    <row r="17" spans="1:3" ht="17.100000000000001" customHeight="1">
      <c r="A17" s="53" t="s">
        <v>55</v>
      </c>
      <c r="B17" s="189">
        <v>570</v>
      </c>
      <c r="C17" s="55"/>
    </row>
    <row r="18" spans="1:3" ht="17.100000000000001" customHeight="1">
      <c r="A18" s="53"/>
      <c r="B18" s="189"/>
      <c r="C18" s="55">
        <v>6500</v>
      </c>
    </row>
    <row r="19" spans="1:3" ht="17.100000000000001" customHeight="1">
      <c r="A19" s="190" t="s">
        <v>266</v>
      </c>
      <c r="B19" s="189"/>
      <c r="C19" s="55"/>
    </row>
    <row r="20" spans="1:3" ht="25.5" customHeight="1">
      <c r="A20" s="208" t="s">
        <v>158</v>
      </c>
      <c r="B20" s="205">
        <v>308.16000000000003</v>
      </c>
      <c r="C20" s="206"/>
    </row>
    <row r="21" spans="1:3" ht="24" customHeight="1">
      <c r="A21" s="199" t="s">
        <v>20</v>
      </c>
      <c r="B21" s="207">
        <f>SUM(B4:B20)</f>
        <v>7148.16</v>
      </c>
      <c r="C21" s="207">
        <f>SUM(C4:C20)</f>
        <v>6500</v>
      </c>
    </row>
    <row r="22" spans="1:3" ht="18.75" customHeight="1">
      <c r="B22" s="25"/>
    </row>
  </sheetData>
  <phoneticPr fontId="0" type="noConversion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8.5703125" style="3" customWidth="1"/>
    <col min="2" max="2" width="14.5703125" style="4" customWidth="1"/>
    <col min="3" max="3" width="14.7109375" style="5" customWidth="1"/>
    <col min="4" max="16384" width="9.140625" style="1"/>
  </cols>
  <sheetData>
    <row r="1" spans="1:3" s="2" customFormat="1" ht="18.75" customHeight="1">
      <c r="A1" s="202" t="s">
        <v>254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52"/>
    </row>
    <row r="5" spans="1:3" s="9" customFormat="1" ht="18.75" customHeight="1">
      <c r="A5" s="50"/>
      <c r="B5" s="51"/>
      <c r="C5" s="52"/>
    </row>
    <row r="6" spans="1:3" s="9" customFormat="1" ht="18.75" customHeight="1">
      <c r="A6" s="53" t="s">
        <v>238</v>
      </c>
      <c r="B6" s="56"/>
      <c r="C6" s="55">
        <v>200</v>
      </c>
    </row>
    <row r="7" spans="1:3" s="9" customFormat="1" ht="18.75" customHeight="1">
      <c r="A7" s="53" t="s">
        <v>494</v>
      </c>
      <c r="B7" s="54"/>
      <c r="C7" s="55">
        <v>100</v>
      </c>
    </row>
    <row r="8" spans="1:3" s="9" customFormat="1" ht="18.75" customHeight="1">
      <c r="A8" s="53" t="s">
        <v>237</v>
      </c>
      <c r="B8" s="54">
        <v>19600</v>
      </c>
      <c r="C8" s="55">
        <v>5000</v>
      </c>
    </row>
    <row r="9" spans="1:3" s="2" customFormat="1" ht="18.75" customHeight="1">
      <c r="A9" s="59" t="s">
        <v>159</v>
      </c>
      <c r="B9" s="60">
        <v>20000</v>
      </c>
      <c r="C9" s="61">
        <v>0</v>
      </c>
    </row>
    <row r="10" spans="1:3" ht="18.75" customHeight="1">
      <c r="A10" s="63"/>
      <c r="B10" s="54"/>
      <c r="C10" s="64"/>
    </row>
    <row r="11" spans="1:3" ht="18.75" customHeight="1">
      <c r="A11" s="63" t="s">
        <v>217</v>
      </c>
      <c r="B11" s="54">
        <v>-17500</v>
      </c>
      <c r="C11" s="64"/>
    </row>
    <row r="12" spans="1:3" ht="18.75" customHeight="1">
      <c r="A12" s="65"/>
      <c r="B12" s="56"/>
      <c r="C12" s="64"/>
    </row>
    <row r="13" spans="1:3" ht="18.75" customHeight="1">
      <c r="A13" s="365"/>
      <c r="B13" s="194"/>
      <c r="C13" s="366"/>
    </row>
    <row r="14" spans="1:3" s="2" customFormat="1" ht="18.75" customHeight="1">
      <c r="A14" s="361" t="s">
        <v>20</v>
      </c>
      <c r="B14" s="430">
        <f>SUM(B4:B13)</f>
        <v>22100</v>
      </c>
      <c r="C14" s="440">
        <f>SUM(C4:C13)</f>
        <v>5300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/>
  <cols>
    <col min="1" max="1" width="42" customWidth="1"/>
    <col min="2" max="2" width="15" customWidth="1"/>
    <col min="3" max="3" width="15.42578125" customWidth="1"/>
    <col min="4" max="4" width="10.85546875" customWidth="1"/>
    <col min="5" max="5" width="10.28515625" bestFit="1" customWidth="1"/>
  </cols>
  <sheetData>
    <row r="1" spans="1:3" ht="18.95" customHeight="1">
      <c r="A1" s="202" t="s">
        <v>495</v>
      </c>
      <c r="B1" s="453"/>
      <c r="C1" s="454"/>
    </row>
    <row r="2" spans="1:3" ht="18.95" customHeight="1">
      <c r="A2" s="455" t="s">
        <v>22</v>
      </c>
      <c r="B2" s="456">
        <v>2004</v>
      </c>
      <c r="C2" s="457">
        <v>2005</v>
      </c>
    </row>
    <row r="3" spans="1:3" ht="18.95" customHeight="1">
      <c r="A3" s="65" t="s">
        <v>216</v>
      </c>
      <c r="B3" s="301">
        <v>2500</v>
      </c>
      <c r="C3" s="441"/>
    </row>
    <row r="4" spans="1:3" ht="18.95" customHeight="1">
      <c r="A4" s="53" t="s">
        <v>441</v>
      </c>
      <c r="B4" s="301">
        <v>500</v>
      </c>
      <c r="C4" s="294" t="s">
        <v>534</v>
      </c>
    </row>
    <row r="5" spans="1:3" ht="18.95" customHeight="1">
      <c r="A5" s="53" t="s">
        <v>57</v>
      </c>
      <c r="B5" s="301">
        <v>500</v>
      </c>
      <c r="C5" s="294">
        <v>0</v>
      </c>
    </row>
    <row r="6" spans="1:3" ht="35.25" customHeight="1">
      <c r="A6" s="500" t="s">
        <v>533</v>
      </c>
      <c r="B6" s="301"/>
      <c r="C6" s="294">
        <v>500</v>
      </c>
    </row>
    <row r="7" spans="1:3" ht="18.95" customHeight="1">
      <c r="A7" s="162" t="s">
        <v>123</v>
      </c>
      <c r="B7" s="217">
        <v>400</v>
      </c>
      <c r="C7" s="55">
        <v>400</v>
      </c>
    </row>
    <row r="8" spans="1:3" ht="18.95" customHeight="1">
      <c r="A8" s="444" t="s">
        <v>430</v>
      </c>
      <c r="B8" s="442"/>
      <c r="C8" s="443">
        <v>858</v>
      </c>
    </row>
    <row r="9" spans="1:3" ht="18.95" customHeight="1">
      <c r="A9" s="444" t="s">
        <v>574</v>
      </c>
      <c r="B9" s="442"/>
      <c r="C9" s="443">
        <v>218</v>
      </c>
    </row>
    <row r="10" spans="1:3" ht="18.95" customHeight="1">
      <c r="A10" s="444" t="s">
        <v>573</v>
      </c>
      <c r="B10" s="442"/>
      <c r="C10" s="443">
        <v>160</v>
      </c>
    </row>
    <row r="11" spans="1:3" ht="18.95" customHeight="1">
      <c r="A11" s="445" t="s">
        <v>431</v>
      </c>
      <c r="B11" s="446"/>
      <c r="C11" s="447">
        <v>160</v>
      </c>
    </row>
    <row r="12" spans="1:3" ht="18.95" customHeight="1">
      <c r="A12" s="444" t="s">
        <v>572</v>
      </c>
      <c r="B12" s="442"/>
      <c r="C12" s="443">
        <v>218</v>
      </c>
    </row>
    <row r="13" spans="1:3" ht="18.95" customHeight="1">
      <c r="A13" s="162" t="s">
        <v>571</v>
      </c>
      <c r="B13" s="217"/>
      <c r="C13" s="55">
        <v>800</v>
      </c>
    </row>
    <row r="14" spans="1:3" ht="18.95" customHeight="1">
      <c r="A14" s="162" t="s">
        <v>432</v>
      </c>
      <c r="B14" s="217"/>
      <c r="C14" s="55">
        <v>350</v>
      </c>
    </row>
    <row r="15" spans="1:3" ht="18.95" customHeight="1">
      <c r="A15" s="162" t="s">
        <v>429</v>
      </c>
      <c r="B15" s="217"/>
      <c r="C15" s="55">
        <v>150</v>
      </c>
    </row>
    <row r="16" spans="1:3" ht="18.95" customHeight="1">
      <c r="A16" s="448" t="s">
        <v>434</v>
      </c>
      <c r="B16" s="449"/>
      <c r="C16" s="450">
        <v>875</v>
      </c>
    </row>
    <row r="17" spans="1:3" ht="18.95" customHeight="1">
      <c r="A17" s="59" t="s">
        <v>442</v>
      </c>
      <c r="B17" s="280"/>
      <c r="C17" s="281">
        <v>1500</v>
      </c>
    </row>
    <row r="18" spans="1:3" ht="18.95" customHeight="1">
      <c r="A18" s="501" t="s">
        <v>433</v>
      </c>
      <c r="B18" s="451">
        <v>3000</v>
      </c>
      <c r="C18" s="452">
        <v>1500</v>
      </c>
    </row>
    <row r="19" spans="1:3" ht="18.95" customHeight="1">
      <c r="A19" s="59" t="s">
        <v>600</v>
      </c>
      <c r="B19" s="280"/>
      <c r="C19" s="281">
        <v>2500</v>
      </c>
    </row>
    <row r="20" spans="1:3" ht="18.95" customHeight="1">
      <c r="A20" s="458"/>
      <c r="B20" s="459"/>
      <c r="C20" s="460"/>
    </row>
    <row r="21" spans="1:3" ht="18.95" customHeight="1">
      <c r="A21" s="361" t="s">
        <v>20</v>
      </c>
      <c r="B21" s="430">
        <f>SUM(B3:B20)</f>
        <v>6900</v>
      </c>
      <c r="C21" s="440">
        <f>SUM(C3:C20)</f>
        <v>10189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202" t="s">
        <v>528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185">
        <v>2004</v>
      </c>
      <c r="C3" s="49">
        <v>2005</v>
      </c>
    </row>
    <row r="4" spans="1:3" s="2" customFormat="1" ht="18.75" customHeight="1">
      <c r="A4" s="47"/>
      <c r="B4" s="185"/>
      <c r="C4" s="49"/>
    </row>
    <row r="5" spans="1:3" s="2" customFormat="1" ht="18.75" customHeight="1">
      <c r="A5" s="47"/>
      <c r="B5" s="185"/>
      <c r="C5" s="49"/>
    </row>
    <row r="6" spans="1:3" s="2" customFormat="1" ht="18.75" customHeight="1">
      <c r="A6" s="162" t="s">
        <v>164</v>
      </c>
      <c r="B6" s="461">
        <v>5520</v>
      </c>
      <c r="C6" s="55"/>
    </row>
    <row r="7" spans="1:3" s="2" customFormat="1" ht="18.75" customHeight="1">
      <c r="A7" s="162" t="s">
        <v>292</v>
      </c>
      <c r="B7" s="461"/>
      <c r="C7" s="55">
        <v>4800</v>
      </c>
    </row>
    <row r="8" spans="1:3" s="2" customFormat="1" ht="18.75" customHeight="1">
      <c r="A8" s="162" t="s">
        <v>165</v>
      </c>
      <c r="B8" s="461">
        <v>12789</v>
      </c>
      <c r="C8" s="64">
        <v>10000</v>
      </c>
    </row>
    <row r="9" spans="1:3" ht="18.75" customHeight="1">
      <c r="A9" s="162" t="s">
        <v>293</v>
      </c>
      <c r="B9" s="461">
        <v>100</v>
      </c>
      <c r="C9" s="64">
        <v>500</v>
      </c>
    </row>
    <row r="10" spans="1:3" ht="18.75" customHeight="1">
      <c r="A10" s="63"/>
      <c r="B10" s="462"/>
      <c r="C10" s="64"/>
    </row>
    <row r="11" spans="1:3" s="2" customFormat="1" ht="18.75" customHeight="1">
      <c r="A11" s="584" t="s">
        <v>575</v>
      </c>
      <c r="B11" s="463"/>
      <c r="C11" s="216"/>
    </row>
    <row r="12" spans="1:3" ht="18.75" customHeight="1">
      <c r="A12" s="65"/>
      <c r="B12" s="463"/>
      <c r="C12" s="55"/>
    </row>
    <row r="13" spans="1:3" ht="18.75" customHeight="1">
      <c r="A13" s="465"/>
      <c r="B13" s="373"/>
      <c r="C13" s="366"/>
    </row>
    <row r="14" spans="1:3" ht="18.75" customHeight="1">
      <c r="A14" s="361" t="s">
        <v>20</v>
      </c>
      <c r="B14" s="464">
        <f>SUM(B4:B13)</f>
        <v>18409</v>
      </c>
      <c r="C14" s="363">
        <f>SUM(C4:C13)</f>
        <v>15300</v>
      </c>
    </row>
    <row r="15" spans="1:3" ht="18.75" customHeight="1">
      <c r="B15" s="25"/>
    </row>
  </sheetData>
  <phoneticPr fontId="0" type="noConversion"/>
  <printOptions horizontalCentered="1" verticalCentered="1"/>
  <pageMargins left="0.75" right="0.75" top="1" bottom="1" header="0.5" footer="0.5"/>
  <pageSetup scale="96" orientation="portrait" horizontalDpi="4294967292" verticalDpi="300" r:id="rId1"/>
  <headerFooter alignWithMargins="0">
    <oddHeader>&amp;R&amp;D</oddHeader>
    <oddFooter>&amp;L&amp;Z&amp;F,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defaultRowHeight="18.75" customHeight="1"/>
  <cols>
    <col min="1" max="1" width="44.140625" style="3" customWidth="1"/>
    <col min="2" max="2" width="15.5703125" style="4" bestFit="1" customWidth="1"/>
    <col min="3" max="3" width="14.140625" style="5" customWidth="1"/>
    <col min="4" max="4" width="9.140625" style="1"/>
    <col min="5" max="5" width="12.85546875" style="1" bestFit="1" customWidth="1"/>
    <col min="6" max="16384" width="9.140625" style="1"/>
  </cols>
  <sheetData>
    <row r="1" spans="1:3" s="2" customFormat="1" ht="18.75" customHeight="1">
      <c r="A1" s="202" t="s">
        <v>496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185">
        <v>2004</v>
      </c>
      <c r="C3" s="49">
        <v>2005</v>
      </c>
    </row>
    <row r="4" spans="1:3" s="2" customFormat="1" ht="18.75" customHeight="1">
      <c r="A4" s="63"/>
      <c r="B4" s="429"/>
      <c r="C4" s="64"/>
    </row>
    <row r="5" spans="1:3" s="2" customFormat="1" ht="18.75" customHeight="1">
      <c r="A5" s="63" t="s">
        <v>40</v>
      </c>
      <c r="B5" s="404">
        <v>854.23</v>
      </c>
      <c r="C5" s="64">
        <v>945</v>
      </c>
    </row>
    <row r="6" spans="1:3" s="2" customFormat="1" ht="18.75" customHeight="1">
      <c r="A6" s="63" t="s">
        <v>39</v>
      </c>
      <c r="B6" s="404">
        <v>702.58</v>
      </c>
      <c r="C6" s="64">
        <v>670</v>
      </c>
    </row>
    <row r="7" spans="1:3" s="2" customFormat="1" ht="18.75" customHeight="1">
      <c r="A7" s="63" t="s">
        <v>294</v>
      </c>
      <c r="B7" s="607">
        <v>912</v>
      </c>
      <c r="C7" s="64">
        <v>765</v>
      </c>
    </row>
    <row r="8" spans="1:3" s="2" customFormat="1" ht="18.75" customHeight="1">
      <c r="A8" s="63" t="s">
        <v>295</v>
      </c>
      <c r="B8" s="607"/>
      <c r="C8" s="64">
        <v>400</v>
      </c>
    </row>
    <row r="9" spans="1:3" s="2" customFormat="1" ht="18.75" customHeight="1">
      <c r="A9" s="63" t="s">
        <v>37</v>
      </c>
      <c r="B9" s="404">
        <v>1393.54</v>
      </c>
      <c r="C9" s="64">
        <v>1650</v>
      </c>
    </row>
    <row r="10" spans="1:3" s="2" customFormat="1" ht="18.75" customHeight="1">
      <c r="A10" s="63" t="s">
        <v>36</v>
      </c>
      <c r="B10" s="404">
        <v>1809.85</v>
      </c>
      <c r="C10" s="64">
        <v>1800</v>
      </c>
    </row>
    <row r="11" spans="1:3" s="2" customFormat="1" ht="18.75" customHeight="1">
      <c r="A11" s="63" t="s">
        <v>35</v>
      </c>
      <c r="B11" s="404">
        <v>1255.1600000000001</v>
      </c>
      <c r="C11" s="64">
        <v>1500</v>
      </c>
    </row>
    <row r="12" spans="1:3" ht="18.75" customHeight="1">
      <c r="A12" s="63" t="s">
        <v>34</v>
      </c>
      <c r="B12" s="404">
        <v>999.46</v>
      </c>
      <c r="C12" s="64">
        <v>1550</v>
      </c>
    </row>
    <row r="13" spans="1:3" ht="18.75" customHeight="1">
      <c r="A13" s="63" t="s">
        <v>33</v>
      </c>
      <c r="B13" s="404">
        <v>973.18</v>
      </c>
      <c r="C13" s="64">
        <v>1600</v>
      </c>
    </row>
    <row r="14" spans="1:3" ht="18.75" customHeight="1">
      <c r="A14" s="63" t="s">
        <v>41</v>
      </c>
      <c r="B14" s="404">
        <v>1084.07</v>
      </c>
      <c r="C14" s="64">
        <v>1900</v>
      </c>
    </row>
    <row r="15" spans="1:3" ht="18.75" customHeight="1">
      <c r="A15" s="63" t="s">
        <v>59</v>
      </c>
      <c r="B15" s="404">
        <v>1209.5999999999999</v>
      </c>
      <c r="C15" s="64">
        <v>1870</v>
      </c>
    </row>
    <row r="16" spans="1:3" ht="18.75" customHeight="1">
      <c r="A16" s="53" t="s">
        <v>60</v>
      </c>
      <c r="B16" s="404">
        <v>1232.7</v>
      </c>
      <c r="C16" s="64">
        <v>1870</v>
      </c>
    </row>
    <row r="17" spans="1:4" ht="18.75" customHeight="1">
      <c r="A17" s="63" t="s">
        <v>61</v>
      </c>
      <c r="B17" s="404">
        <v>1342.95</v>
      </c>
      <c r="C17" s="64">
        <v>1850</v>
      </c>
      <c r="D17" s="38"/>
    </row>
    <row r="18" spans="1:4" ht="18.75" customHeight="1">
      <c r="A18" s="162" t="s">
        <v>193</v>
      </c>
      <c r="B18" s="217">
        <v>300</v>
      </c>
      <c r="C18" s="55">
        <v>300</v>
      </c>
      <c r="D18" s="38"/>
    </row>
    <row r="19" spans="1:4" ht="18.75" customHeight="1">
      <c r="A19" s="59" t="s">
        <v>194</v>
      </c>
      <c r="B19" s="280">
        <v>1250</v>
      </c>
      <c r="C19" s="55">
        <v>1430</v>
      </c>
      <c r="D19" s="38"/>
    </row>
    <row r="20" spans="1:4" ht="18.75" customHeight="1">
      <c r="A20" s="466"/>
      <c r="B20" s="397"/>
      <c r="C20" s="366"/>
      <c r="D20" s="38"/>
    </row>
    <row r="21" spans="1:4" s="2" customFormat="1" ht="18.75" customHeight="1">
      <c r="A21" s="361" t="s">
        <v>20</v>
      </c>
      <c r="B21" s="464">
        <f>SUM(B4:B20)</f>
        <v>15319.320000000002</v>
      </c>
      <c r="C21" s="363">
        <f>SUM(C4:C20)</f>
        <v>20100</v>
      </c>
    </row>
    <row r="22" spans="1:4" ht="18.75" customHeight="1">
      <c r="A22" s="23"/>
    </row>
    <row r="23" spans="1:4" ht="18.75" customHeight="1">
      <c r="A23" s="23" t="s">
        <v>397</v>
      </c>
    </row>
    <row r="24" spans="1:4" ht="18.75" customHeight="1">
      <c r="A24" s="23" t="s">
        <v>296</v>
      </c>
    </row>
    <row r="25" spans="1:4" ht="18.75" customHeight="1">
      <c r="A25" s="23" t="s">
        <v>297</v>
      </c>
    </row>
    <row r="26" spans="1:4" ht="18.75" customHeight="1">
      <c r="A26" s="23"/>
    </row>
    <row r="27" spans="1:4" ht="18.75" customHeight="1">
      <c r="A27" s="23"/>
    </row>
    <row r="28" spans="1:4" ht="18.75" customHeight="1">
      <c r="A28" s="23"/>
    </row>
  </sheetData>
  <mergeCells count="1">
    <mergeCell ref="B7:B8"/>
  </mergeCells>
  <phoneticPr fontId="0" type="noConversion"/>
  <printOptions horizontalCentered="1"/>
  <pageMargins left="0.75" right="0.75" top="1" bottom="1" header="0.5" footer="0.5"/>
  <pageSetup scale="90" orientation="portrait" horizontalDpi="4294967292" verticalDpi="300" r:id="rId1"/>
  <headerFooter alignWithMargins="0">
    <oddHeader xml:space="preserve">&amp;C&amp;"Arial,Bold"
</oddHeader>
    <oddFooter>&amp;L&amp;Z&amp;F,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52.7109375" customWidth="1"/>
    <col min="2" max="2" width="15.28515625" customWidth="1"/>
    <col min="3" max="3" width="12.85546875" customWidth="1"/>
    <col min="4" max="4" width="11.28515625" bestFit="1" customWidth="1"/>
    <col min="5" max="5" width="18.28515625" customWidth="1"/>
  </cols>
  <sheetData>
    <row r="1" spans="1:5" ht="15.75">
      <c r="A1" s="202" t="s">
        <v>497</v>
      </c>
      <c r="B1" s="203"/>
      <c r="C1" s="204"/>
      <c r="D1" s="28"/>
      <c r="E1" s="28"/>
    </row>
    <row r="2" spans="1:5" ht="15">
      <c r="A2" s="44"/>
      <c r="B2" s="45"/>
      <c r="C2" s="46"/>
      <c r="D2" s="28"/>
      <c r="E2" s="28"/>
    </row>
    <row r="3" spans="1:5" ht="15.75">
      <c r="A3" s="47" t="s">
        <v>22</v>
      </c>
      <c r="B3" s="48">
        <v>2004</v>
      </c>
      <c r="C3" s="49">
        <v>2005</v>
      </c>
      <c r="D3" s="28"/>
      <c r="E3" s="28"/>
    </row>
    <row r="4" spans="1:5" ht="15.75">
      <c r="A4" s="50"/>
      <c r="B4" s="51"/>
      <c r="C4" s="427"/>
      <c r="D4" s="28"/>
      <c r="E4" s="28"/>
    </row>
    <row r="5" spans="1:5" ht="20.100000000000001" customHeight="1">
      <c r="A5" s="112" t="s">
        <v>385</v>
      </c>
      <c r="B5" s="113">
        <v>3439</v>
      </c>
      <c r="C5" s="114">
        <v>4725</v>
      </c>
      <c r="D5" s="40"/>
      <c r="E5" s="38"/>
    </row>
    <row r="6" spans="1:5" ht="20.100000000000001" customHeight="1">
      <c r="A6" s="115" t="s">
        <v>383</v>
      </c>
      <c r="B6" s="116">
        <v>5863.73</v>
      </c>
      <c r="C6" s="117">
        <v>7590</v>
      </c>
      <c r="D6" s="28"/>
      <c r="E6" s="38"/>
    </row>
    <row r="7" spans="1:5" ht="20.100000000000001" customHeight="1">
      <c r="A7" s="118" t="s">
        <v>382</v>
      </c>
      <c r="B7" s="119">
        <v>19803.990000000002</v>
      </c>
      <c r="C7" s="117">
        <v>24763</v>
      </c>
      <c r="D7" s="28"/>
      <c r="E7" s="38"/>
    </row>
    <row r="8" spans="1:5" ht="20.100000000000001" customHeight="1">
      <c r="A8" s="115" t="s">
        <v>379</v>
      </c>
      <c r="B8" s="120"/>
      <c r="C8" s="117">
        <v>115</v>
      </c>
      <c r="D8" s="28"/>
      <c r="E8" s="38"/>
    </row>
    <row r="9" spans="1:5" ht="20.100000000000001" customHeight="1">
      <c r="A9" s="118" t="s">
        <v>381</v>
      </c>
      <c r="B9" s="121">
        <v>900</v>
      </c>
      <c r="C9" s="117">
        <v>900</v>
      </c>
      <c r="D9" s="38"/>
      <c r="E9" s="38"/>
    </row>
    <row r="10" spans="1:5" ht="20.100000000000001" customHeight="1">
      <c r="A10" s="118" t="s">
        <v>380</v>
      </c>
      <c r="B10" s="121">
        <f>15*19</f>
        <v>285</v>
      </c>
      <c r="C10" s="117">
        <v>0</v>
      </c>
      <c r="D10" s="38"/>
      <c r="E10" s="38"/>
    </row>
    <row r="11" spans="1:5" ht="20.100000000000001" customHeight="1">
      <c r="A11" s="118" t="s">
        <v>530</v>
      </c>
      <c r="B11" s="121"/>
      <c r="C11" s="117">
        <v>1050</v>
      </c>
      <c r="D11" s="38"/>
      <c r="E11" s="38"/>
    </row>
    <row r="12" spans="1:5" ht="20.100000000000001" customHeight="1">
      <c r="A12" s="112" t="s">
        <v>386</v>
      </c>
      <c r="B12" s="113"/>
      <c r="C12" s="114">
        <v>13700</v>
      </c>
      <c r="D12" s="38"/>
      <c r="E12" s="38"/>
    </row>
    <row r="13" spans="1:5" ht="20.100000000000001" customHeight="1">
      <c r="A13" s="112" t="s">
        <v>387</v>
      </c>
      <c r="B13" s="113"/>
      <c r="C13" s="114">
        <v>61840</v>
      </c>
      <c r="D13" s="38"/>
      <c r="E13" s="38"/>
    </row>
    <row r="14" spans="1:5" ht="20.100000000000001" customHeight="1">
      <c r="A14" s="115" t="s">
        <v>384</v>
      </c>
      <c r="B14" s="122">
        <v>-14672.65</v>
      </c>
      <c r="C14" s="123"/>
      <c r="D14" s="38"/>
      <c r="E14" s="38"/>
    </row>
    <row r="15" spans="1:5" ht="20.100000000000001" customHeight="1">
      <c r="A15" s="112" t="s">
        <v>388</v>
      </c>
      <c r="B15" s="113">
        <v>81926.720000000001</v>
      </c>
      <c r="C15" s="114"/>
      <c r="D15" s="38"/>
      <c r="E15" s="38"/>
    </row>
    <row r="16" spans="1:5" ht="20.100000000000001" customHeight="1">
      <c r="A16" s="124" t="s">
        <v>15</v>
      </c>
      <c r="B16" s="125">
        <v>500</v>
      </c>
      <c r="C16" s="114">
        <v>500</v>
      </c>
      <c r="D16" s="38"/>
      <c r="E16" s="38"/>
    </row>
    <row r="17" spans="1:8" ht="20.100000000000001" customHeight="1">
      <c r="A17" s="124" t="s">
        <v>582</v>
      </c>
      <c r="B17" s="125"/>
      <c r="C17" s="114">
        <v>2448</v>
      </c>
      <c r="D17" s="38"/>
      <c r="E17" s="38"/>
    </row>
    <row r="18" spans="1:8" ht="20.100000000000001" customHeight="1">
      <c r="A18" s="124" t="s">
        <v>245</v>
      </c>
      <c r="B18" s="126"/>
      <c r="C18" s="114">
        <v>480</v>
      </c>
      <c r="D18" s="38"/>
      <c r="E18" s="38"/>
    </row>
    <row r="19" spans="1:8" ht="20.100000000000001" customHeight="1">
      <c r="A19" s="124" t="s">
        <v>246</v>
      </c>
      <c r="B19" s="126"/>
      <c r="C19" s="566">
        <v>4200</v>
      </c>
      <c r="D19" s="568"/>
      <c r="E19" s="38"/>
      <c r="F19" s="28"/>
      <c r="G19" s="28"/>
      <c r="H19" s="28"/>
    </row>
    <row r="20" spans="1:8" ht="20.100000000000001" customHeight="1">
      <c r="A20" s="124" t="s">
        <v>565</v>
      </c>
      <c r="B20" s="126"/>
      <c r="C20" s="566">
        <f>'32 PAYROLL'!H35*0.0765-'32 PAYROLL'!G22*0.0765</f>
        <v>68006.721373469991</v>
      </c>
      <c r="D20" s="568"/>
      <c r="E20" s="38"/>
      <c r="F20" s="28"/>
      <c r="G20" s="28"/>
      <c r="H20" s="28"/>
    </row>
    <row r="21" spans="1:8" ht="20.100000000000001" customHeight="1">
      <c r="A21" s="78" t="s">
        <v>566</v>
      </c>
      <c r="B21" s="73"/>
      <c r="C21" s="567">
        <v>1456</v>
      </c>
      <c r="D21" s="569"/>
      <c r="E21" s="28"/>
      <c r="F21" s="28"/>
      <c r="G21" s="28"/>
      <c r="H21" s="28"/>
    </row>
    <row r="22" spans="1:8" ht="20.100000000000001" customHeight="1">
      <c r="A22" s="83" t="s">
        <v>567</v>
      </c>
      <c r="B22" s="84"/>
      <c r="C22" s="153">
        <v>6318</v>
      </c>
      <c r="D22" s="569"/>
      <c r="E22" s="28"/>
      <c r="F22" s="28"/>
      <c r="G22" s="28"/>
      <c r="H22" s="28"/>
    </row>
    <row r="23" spans="1:8" ht="20.100000000000001" customHeight="1">
      <c r="A23" s="112" t="s">
        <v>592</v>
      </c>
      <c r="B23" s="113">
        <v>168.97</v>
      </c>
      <c r="C23" s="608">
        <v>13880.28</v>
      </c>
      <c r="D23" s="568"/>
      <c r="E23" s="38"/>
      <c r="F23" s="28"/>
      <c r="G23" s="28"/>
      <c r="H23" s="28"/>
    </row>
    <row r="24" spans="1:8" ht="20.100000000000001" customHeight="1">
      <c r="A24" s="112" t="s">
        <v>591</v>
      </c>
      <c r="B24" s="113">
        <v>10508.45</v>
      </c>
      <c r="C24" s="608"/>
      <c r="D24" s="568"/>
      <c r="E24" s="38"/>
      <c r="F24" s="28"/>
      <c r="G24" s="28"/>
      <c r="H24" s="28"/>
    </row>
    <row r="25" spans="1:8" ht="20.100000000000001" customHeight="1">
      <c r="A25" s="112" t="s">
        <v>604</v>
      </c>
      <c r="B25" s="113"/>
      <c r="C25" s="596">
        <v>17000</v>
      </c>
      <c r="D25" s="568"/>
      <c r="E25" s="38"/>
      <c r="F25" s="28"/>
      <c r="G25" s="28"/>
      <c r="H25" s="28"/>
    </row>
    <row r="26" spans="1:8" ht="20.100000000000001" customHeight="1">
      <c r="A26" s="587" t="s">
        <v>583</v>
      </c>
      <c r="B26" s="126"/>
      <c r="C26" s="566"/>
      <c r="D26" s="568"/>
      <c r="E26" s="38"/>
      <c r="F26" s="28"/>
      <c r="G26" s="28"/>
      <c r="H26" s="28"/>
    </row>
    <row r="27" spans="1:8" ht="20.100000000000001" customHeight="1">
      <c r="A27" s="127" t="s">
        <v>333</v>
      </c>
      <c r="B27" s="128"/>
      <c r="C27" s="114"/>
      <c r="D27" s="28"/>
      <c r="E27" s="28"/>
    </row>
    <row r="28" spans="1:8" ht="20.100000000000001" customHeight="1">
      <c r="A28" s="570" t="s">
        <v>576</v>
      </c>
      <c r="B28" s="81"/>
      <c r="C28" s="82"/>
      <c r="D28" s="28"/>
      <c r="E28" s="28"/>
    </row>
    <row r="29" spans="1:8" ht="20.100000000000001" customHeight="1">
      <c r="A29" s="467" t="s">
        <v>229</v>
      </c>
      <c r="B29" s="468">
        <f>SUM(B4:B28)</f>
        <v>108723.21</v>
      </c>
      <c r="C29" s="502">
        <f>SUM(C4:C28)</f>
        <v>228972.00137346998</v>
      </c>
      <c r="D29" s="28"/>
      <c r="E29" s="28"/>
    </row>
    <row r="30" spans="1:8">
      <c r="D30" s="28"/>
      <c r="E30" s="28"/>
    </row>
    <row r="31" spans="1:8">
      <c r="A31" t="s">
        <v>561</v>
      </c>
      <c r="D31" s="28"/>
      <c r="E31" s="28"/>
    </row>
    <row r="32" spans="1:8">
      <c r="D32" s="28"/>
      <c r="E32" s="28"/>
    </row>
    <row r="33" spans="1:5">
      <c r="A33" t="s">
        <v>557</v>
      </c>
      <c r="D33" s="28"/>
      <c r="E33" s="28"/>
    </row>
    <row r="34" spans="1:5">
      <c r="A34" t="s">
        <v>562</v>
      </c>
      <c r="D34" s="28"/>
      <c r="E34" s="28"/>
    </row>
    <row r="35" spans="1:5">
      <c r="D35" s="28"/>
      <c r="E35" s="28"/>
    </row>
    <row r="36" spans="1:5">
      <c r="D36" s="28"/>
      <c r="E36" s="28"/>
    </row>
    <row r="37" spans="1:5">
      <c r="D37" s="28"/>
      <c r="E37" s="28"/>
    </row>
    <row r="38" spans="1:5">
      <c r="D38" s="28"/>
      <c r="E38" s="28"/>
    </row>
    <row r="39" spans="1:5">
      <c r="D39" s="28"/>
      <c r="E39" s="28"/>
    </row>
  </sheetData>
  <mergeCells count="1">
    <mergeCell ref="C23:C24"/>
  </mergeCells>
  <phoneticPr fontId="0" type="noConversion"/>
  <printOptions horizontalCentered="1"/>
  <pageMargins left="0.5" right="0.25" top="1" bottom="1" header="0.5" footer="0.5"/>
  <pageSetup orientation="portrait" r:id="rId1"/>
  <headerFooter alignWithMargins="0">
    <oddFooter xml:space="preserve">&amp;L&amp;Z&amp;F, &amp;A&amp;R&amp;D, &amp;T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4.28515625" customWidth="1"/>
    <col min="2" max="2" width="19.28515625" customWidth="1"/>
    <col min="3" max="3" width="11.28515625" customWidth="1"/>
    <col min="5" max="5" width="11.28515625" customWidth="1"/>
    <col min="7" max="7" width="14.85546875" customWidth="1"/>
    <col min="8" max="8" width="14.7109375" customWidth="1"/>
    <col min="9" max="9" width="12.5703125" customWidth="1"/>
  </cols>
  <sheetData>
    <row r="1" spans="1:8" ht="39.75" customHeight="1">
      <c r="A1" s="70" t="s">
        <v>335</v>
      </c>
      <c r="B1" s="70" t="s">
        <v>336</v>
      </c>
      <c r="C1" s="71" t="s">
        <v>337</v>
      </c>
      <c r="D1" s="71" t="s">
        <v>338</v>
      </c>
      <c r="E1" s="71" t="s">
        <v>339</v>
      </c>
      <c r="F1" s="71" t="s">
        <v>340</v>
      </c>
      <c r="G1" s="71" t="s">
        <v>364</v>
      </c>
      <c r="H1" s="69"/>
    </row>
    <row r="2" spans="1:8" ht="18" customHeight="1">
      <c r="A2" s="75" t="s">
        <v>501</v>
      </c>
      <c r="B2" s="76" t="s">
        <v>341</v>
      </c>
      <c r="C2" s="77">
        <v>12.81</v>
      </c>
      <c r="D2" s="76">
        <v>0</v>
      </c>
      <c r="E2" s="77">
        <v>12.81</v>
      </c>
      <c r="F2" s="106">
        <v>26</v>
      </c>
      <c r="G2" s="109">
        <f t="shared" ref="G2:G7" si="0">(122.5*D2*C2)+(122.5*F2*E2)</f>
        <v>40799.85</v>
      </c>
      <c r="H2" s="68"/>
    </row>
    <row r="3" spans="1:8" ht="18" customHeight="1">
      <c r="A3" s="78" t="s">
        <v>342</v>
      </c>
      <c r="B3" s="73" t="s">
        <v>341</v>
      </c>
      <c r="C3" s="74">
        <v>12.81</v>
      </c>
      <c r="D3" s="73">
        <v>0</v>
      </c>
      <c r="E3" s="74">
        <v>12.81</v>
      </c>
      <c r="F3" s="107">
        <v>26</v>
      </c>
      <c r="G3" s="104">
        <f t="shared" si="0"/>
        <v>40799.85</v>
      </c>
    </row>
    <row r="4" spans="1:8" ht="18" customHeight="1">
      <c r="A4" s="83" t="s">
        <v>502</v>
      </c>
      <c r="B4" s="84" t="s">
        <v>343</v>
      </c>
      <c r="C4" s="85">
        <v>12.08</v>
      </c>
      <c r="D4" s="84">
        <v>1.5</v>
      </c>
      <c r="E4" s="85">
        <v>12.47</v>
      </c>
      <c r="F4" s="108">
        <v>24.5</v>
      </c>
      <c r="G4" s="573">
        <f t="shared" si="0"/>
        <v>39645.287499999999</v>
      </c>
    </row>
    <row r="5" spans="1:8" ht="18" customHeight="1">
      <c r="A5" s="78" t="s">
        <v>503</v>
      </c>
      <c r="B5" s="73" t="s">
        <v>344</v>
      </c>
      <c r="C5" s="74">
        <v>12.81</v>
      </c>
      <c r="D5" s="73">
        <v>0</v>
      </c>
      <c r="E5" s="74">
        <v>12.81</v>
      </c>
      <c r="F5" s="107">
        <v>26</v>
      </c>
      <c r="G5" s="104">
        <f t="shared" si="0"/>
        <v>40799.85</v>
      </c>
    </row>
    <row r="6" spans="1:8" ht="18" customHeight="1">
      <c r="A6" s="78" t="s">
        <v>504</v>
      </c>
      <c r="B6" s="73" t="s">
        <v>341</v>
      </c>
      <c r="C6" s="74">
        <v>12.81</v>
      </c>
      <c r="D6" s="73">
        <v>0</v>
      </c>
      <c r="E6" s="74">
        <v>12.81</v>
      </c>
      <c r="F6" s="107">
        <v>26</v>
      </c>
      <c r="G6" s="104">
        <f t="shared" si="0"/>
        <v>40799.85</v>
      </c>
    </row>
    <row r="7" spans="1:8" ht="18" customHeight="1">
      <c r="A7" s="83" t="s">
        <v>505</v>
      </c>
      <c r="B7" s="84" t="s">
        <v>345</v>
      </c>
      <c r="C7" s="85">
        <v>12.47</v>
      </c>
      <c r="D7" s="84">
        <v>8.5</v>
      </c>
      <c r="E7" s="85">
        <v>12.81</v>
      </c>
      <c r="F7" s="108">
        <v>17.5</v>
      </c>
      <c r="G7" s="105">
        <f t="shared" si="0"/>
        <v>40445.824999999997</v>
      </c>
    </row>
    <row r="8" spans="1:8" ht="18" customHeight="1">
      <c r="A8" s="96" t="s">
        <v>543</v>
      </c>
      <c r="B8" s="90"/>
      <c r="C8" s="90"/>
      <c r="D8" s="90"/>
      <c r="E8" s="90"/>
      <c r="F8" s="90"/>
      <c r="G8" s="91"/>
      <c r="H8" s="97">
        <f>SUM(G2:G7)</f>
        <v>243290.51250000001</v>
      </c>
    </row>
    <row r="9" spans="1:8" ht="18" customHeight="1">
      <c r="A9" s="86" t="s">
        <v>346</v>
      </c>
      <c r="B9" s="87" t="s">
        <v>345</v>
      </c>
      <c r="C9" s="88">
        <v>10.92</v>
      </c>
      <c r="D9" s="87">
        <v>8.5</v>
      </c>
      <c r="E9" s="88">
        <v>11.12</v>
      </c>
      <c r="F9" s="87">
        <v>17.5</v>
      </c>
      <c r="G9" s="109">
        <f t="shared" ref="G9:G20" si="1">(122.5*D9*C9)+(122.5*F9*E9)</f>
        <v>35208.949999999997</v>
      </c>
    </row>
    <row r="10" spans="1:8" ht="18" customHeight="1">
      <c r="A10" s="78" t="s">
        <v>512</v>
      </c>
      <c r="B10" s="73" t="s">
        <v>343</v>
      </c>
      <c r="C10" s="74">
        <v>10.71</v>
      </c>
      <c r="D10" s="73">
        <v>1.5</v>
      </c>
      <c r="E10" s="74">
        <v>10.92</v>
      </c>
      <c r="F10" s="73">
        <v>24.5</v>
      </c>
      <c r="G10" s="104">
        <f t="shared" si="1"/>
        <v>34741.612500000003</v>
      </c>
    </row>
    <row r="11" spans="1:8" ht="18" customHeight="1">
      <c r="A11" s="78" t="s">
        <v>506</v>
      </c>
      <c r="B11" s="73" t="s">
        <v>343</v>
      </c>
      <c r="C11" s="74">
        <v>10.71</v>
      </c>
      <c r="D11" s="73">
        <v>1.5</v>
      </c>
      <c r="E11" s="74">
        <v>10.92</v>
      </c>
      <c r="F11" s="73">
        <v>24.5</v>
      </c>
      <c r="G11" s="104">
        <f t="shared" si="1"/>
        <v>34741.612500000003</v>
      </c>
    </row>
    <row r="12" spans="1:8" ht="18" customHeight="1">
      <c r="A12" s="78" t="s">
        <v>348</v>
      </c>
      <c r="B12" s="73" t="s">
        <v>343</v>
      </c>
      <c r="C12" s="74">
        <v>10.71</v>
      </c>
      <c r="D12" s="73">
        <v>1.5</v>
      </c>
      <c r="E12" s="74">
        <v>10.92</v>
      </c>
      <c r="F12" s="73">
        <v>24.5</v>
      </c>
      <c r="G12" s="104">
        <f t="shared" si="1"/>
        <v>34741.612500000003</v>
      </c>
    </row>
    <row r="13" spans="1:8" ht="18" customHeight="1">
      <c r="A13" s="78" t="s">
        <v>507</v>
      </c>
      <c r="B13" s="73" t="s">
        <v>343</v>
      </c>
      <c r="C13" s="74">
        <v>10.71</v>
      </c>
      <c r="D13" s="73">
        <v>7.5</v>
      </c>
      <c r="E13" s="74">
        <v>10.92</v>
      </c>
      <c r="F13" s="73">
        <v>18.5</v>
      </c>
      <c r="G13" s="104">
        <f t="shared" si="1"/>
        <v>34587.262499999997</v>
      </c>
    </row>
    <row r="14" spans="1:8" ht="18" customHeight="1">
      <c r="A14" s="75" t="s">
        <v>508</v>
      </c>
      <c r="B14" s="76" t="s">
        <v>349</v>
      </c>
      <c r="C14" s="77">
        <v>10.71</v>
      </c>
      <c r="D14" s="76">
        <v>1</v>
      </c>
      <c r="E14" s="77">
        <v>10.92</v>
      </c>
      <c r="F14" s="76">
        <v>25</v>
      </c>
      <c r="G14" s="104">
        <f t="shared" si="1"/>
        <v>34754.474999999999</v>
      </c>
    </row>
    <row r="15" spans="1:8" ht="18" customHeight="1">
      <c r="A15" s="78" t="s">
        <v>509</v>
      </c>
      <c r="B15" s="73" t="s">
        <v>343</v>
      </c>
      <c r="C15" s="74">
        <v>10.71</v>
      </c>
      <c r="D15" s="73">
        <v>25.5</v>
      </c>
      <c r="E15" s="74">
        <v>10.92</v>
      </c>
      <c r="F15" s="73">
        <v>0.5</v>
      </c>
      <c r="G15" s="104">
        <f t="shared" si="1"/>
        <v>34124.212500000001</v>
      </c>
    </row>
    <row r="16" spans="1:8" ht="18" customHeight="1">
      <c r="A16" s="83" t="s">
        <v>513</v>
      </c>
      <c r="B16" s="84" t="s">
        <v>347</v>
      </c>
      <c r="C16" s="85">
        <v>10.08</v>
      </c>
      <c r="D16" s="84">
        <v>2.5</v>
      </c>
      <c r="E16" s="85">
        <v>10.71</v>
      </c>
      <c r="F16" s="84">
        <v>23.5</v>
      </c>
      <c r="G16" s="104">
        <f t="shared" si="1"/>
        <v>33918.412500000006</v>
      </c>
    </row>
    <row r="17" spans="1:9" ht="18" customHeight="1">
      <c r="A17" s="78" t="s">
        <v>510</v>
      </c>
      <c r="B17" s="73" t="s">
        <v>350</v>
      </c>
      <c r="C17" s="74">
        <v>10.08</v>
      </c>
      <c r="D17" s="73">
        <v>5</v>
      </c>
      <c r="E17" s="74">
        <v>10.71</v>
      </c>
      <c r="F17" s="73">
        <v>21</v>
      </c>
      <c r="G17" s="104">
        <f t="shared" si="1"/>
        <v>33725.475000000006</v>
      </c>
    </row>
    <row r="18" spans="1:9" ht="18" customHeight="1">
      <c r="A18" s="78" t="s">
        <v>351</v>
      </c>
      <c r="B18" s="73" t="s">
        <v>347</v>
      </c>
      <c r="C18" s="74">
        <v>10.08</v>
      </c>
      <c r="D18" s="73">
        <v>10.5</v>
      </c>
      <c r="E18" s="74">
        <v>10.71</v>
      </c>
      <c r="F18" s="73">
        <v>15.5</v>
      </c>
      <c r="G18" s="104">
        <f t="shared" si="1"/>
        <v>33301.012500000004</v>
      </c>
      <c r="H18" s="68"/>
    </row>
    <row r="19" spans="1:9" ht="18" customHeight="1">
      <c r="A19" s="78" t="s">
        <v>511</v>
      </c>
      <c r="B19" s="73" t="s">
        <v>203</v>
      </c>
      <c r="C19" s="74">
        <v>9.92</v>
      </c>
      <c r="D19" s="73">
        <v>5</v>
      </c>
      <c r="E19" s="74">
        <v>10.08</v>
      </c>
      <c r="F19" s="73">
        <v>21</v>
      </c>
      <c r="G19" s="104">
        <f t="shared" si="1"/>
        <v>32006.799999999999</v>
      </c>
    </row>
    <row r="20" spans="1:9" ht="18" customHeight="1">
      <c r="A20" s="469" t="s">
        <v>373</v>
      </c>
      <c r="B20" s="470" t="s">
        <v>203</v>
      </c>
      <c r="C20" s="471">
        <v>9.92</v>
      </c>
      <c r="D20" s="470">
        <v>13</v>
      </c>
      <c r="E20" s="471">
        <v>10.08</v>
      </c>
      <c r="F20" s="470">
        <v>13</v>
      </c>
      <c r="G20" s="105">
        <f t="shared" si="1"/>
        <v>31850</v>
      </c>
      <c r="H20" s="68">
        <f>SUM(G9:G20)</f>
        <v>407701.4375</v>
      </c>
      <c r="I20" s="30" t="s">
        <v>352</v>
      </c>
    </row>
    <row r="21" spans="1:9" ht="18" customHeight="1">
      <c r="A21" s="89" t="s">
        <v>191</v>
      </c>
      <c r="B21" s="90"/>
      <c r="C21" s="90"/>
      <c r="D21" s="90"/>
      <c r="E21" s="93">
        <v>2</v>
      </c>
      <c r="F21" s="90">
        <v>60</v>
      </c>
      <c r="G21" s="148">
        <f>F21*24*E21</f>
        <v>2880</v>
      </c>
      <c r="I21" s="72" t="s">
        <v>362</v>
      </c>
    </row>
    <row r="22" spans="1:9" ht="24.75" customHeight="1">
      <c r="A22" s="610" t="s">
        <v>580</v>
      </c>
      <c r="B22" s="611"/>
      <c r="C22" s="611"/>
      <c r="D22" s="611"/>
      <c r="E22" s="611"/>
      <c r="F22" s="612"/>
      <c r="G22" s="586">
        <v>10000</v>
      </c>
      <c r="I22" s="72"/>
    </row>
    <row r="23" spans="1:9" ht="18" customHeight="1">
      <c r="A23" s="95" t="s">
        <v>353</v>
      </c>
      <c r="B23" s="94"/>
      <c r="C23" s="94"/>
      <c r="D23" s="94"/>
      <c r="E23" s="94"/>
      <c r="F23" s="94"/>
      <c r="G23" s="149"/>
      <c r="H23" s="98">
        <f>SUM(G9:G22)</f>
        <v>420581.4375</v>
      </c>
      <c r="I23" s="98">
        <f>H8+H23</f>
        <v>663871.94999999995</v>
      </c>
    </row>
    <row r="24" spans="1:9" ht="18" customHeight="1">
      <c r="A24" s="75" t="s">
        <v>354</v>
      </c>
      <c r="B24" s="76"/>
      <c r="C24" s="77">
        <v>1628.4</v>
      </c>
      <c r="D24" s="76"/>
      <c r="E24" s="76"/>
      <c r="F24" s="76">
        <v>26</v>
      </c>
      <c r="G24" s="150">
        <f>F24*C24</f>
        <v>42338.400000000001</v>
      </c>
    </row>
    <row r="25" spans="1:9" ht="18" customHeight="1">
      <c r="A25" s="78" t="s">
        <v>355</v>
      </c>
      <c r="B25" s="73"/>
      <c r="C25" s="74">
        <v>1996</v>
      </c>
      <c r="D25" s="73"/>
      <c r="E25" s="73"/>
      <c r="F25" s="73">
        <v>26</v>
      </c>
      <c r="G25" s="151">
        <f>F25*C25</f>
        <v>51896</v>
      </c>
    </row>
    <row r="26" spans="1:9" ht="18" customHeight="1">
      <c r="A26" s="78" t="s">
        <v>356</v>
      </c>
      <c r="B26" s="73"/>
      <c r="C26" s="74">
        <v>1542.3076920000001</v>
      </c>
      <c r="D26" s="73"/>
      <c r="E26" s="73"/>
      <c r="F26" s="73">
        <v>26</v>
      </c>
      <c r="G26" s="151">
        <f>F26*C26</f>
        <v>40099.999992000005</v>
      </c>
    </row>
    <row r="27" spans="1:9" ht="18" customHeight="1">
      <c r="A27" s="78" t="s">
        <v>498</v>
      </c>
      <c r="B27" s="73"/>
      <c r="C27" s="74">
        <v>1538.461538</v>
      </c>
      <c r="D27" s="73"/>
      <c r="E27" s="73"/>
      <c r="F27" s="73">
        <v>26</v>
      </c>
      <c r="G27" s="151">
        <f>F27*C27</f>
        <v>39999.999988000003</v>
      </c>
    </row>
    <row r="28" spans="1:9" ht="18" customHeight="1">
      <c r="A28" s="78" t="s">
        <v>357</v>
      </c>
      <c r="B28" s="73"/>
      <c r="C28" s="74">
        <v>10.5</v>
      </c>
      <c r="D28" s="73">
        <v>8.5</v>
      </c>
      <c r="E28" s="74">
        <v>11</v>
      </c>
      <c r="F28" s="73">
        <v>17.5</v>
      </c>
      <c r="G28" s="104">
        <f>(80*D28*C28)+(80*F28*E28)</f>
        <v>22540</v>
      </c>
    </row>
    <row r="29" spans="1:9" ht="18" customHeight="1">
      <c r="A29" s="78" t="s">
        <v>358</v>
      </c>
      <c r="B29" s="73"/>
      <c r="C29" s="74">
        <v>12.86</v>
      </c>
      <c r="D29" s="73">
        <v>0</v>
      </c>
      <c r="E29" s="74">
        <v>12.86</v>
      </c>
      <c r="F29" s="73">
        <v>26</v>
      </c>
      <c r="G29" s="104">
        <f>(40*D29*C29)+(40*F29*E29)</f>
        <v>13374.4</v>
      </c>
    </row>
    <row r="30" spans="1:9" ht="18" customHeight="1">
      <c r="A30" s="78" t="s">
        <v>531</v>
      </c>
      <c r="B30" s="73"/>
      <c r="C30" s="74"/>
      <c r="D30" s="73"/>
      <c r="E30" s="74"/>
      <c r="F30" s="73"/>
      <c r="G30" s="104"/>
    </row>
    <row r="31" spans="1:9" ht="18" customHeight="1">
      <c r="A31" s="78" t="s">
        <v>500</v>
      </c>
      <c r="B31" s="73"/>
      <c r="C31" s="74">
        <v>10</v>
      </c>
      <c r="D31" s="73">
        <v>0</v>
      </c>
      <c r="E31" s="74">
        <v>10</v>
      </c>
      <c r="F31" s="73">
        <v>26</v>
      </c>
      <c r="G31" s="104">
        <f>(20*D31*C31)+(20*F31*E31)</f>
        <v>5200</v>
      </c>
    </row>
    <row r="32" spans="1:9" ht="18" customHeight="1">
      <c r="A32" s="80" t="s">
        <v>359</v>
      </c>
      <c r="B32" s="81"/>
      <c r="C32" s="99">
        <v>47.25</v>
      </c>
      <c r="D32" s="81">
        <v>0</v>
      </c>
      <c r="E32" s="99">
        <v>47.25</v>
      </c>
      <c r="F32" s="81">
        <v>26</v>
      </c>
      <c r="G32" s="105">
        <f>(16*D32*C32)+(16*F32*E32)</f>
        <v>19656</v>
      </c>
    </row>
    <row r="33" spans="1:8" ht="18" customHeight="1">
      <c r="A33" s="102" t="s">
        <v>360</v>
      </c>
      <c r="B33" s="87"/>
      <c r="C33" s="87"/>
      <c r="D33" s="87"/>
      <c r="E33" s="87"/>
      <c r="F33" s="87"/>
      <c r="G33" s="92"/>
      <c r="H33" s="98">
        <f>SUM(G24:G32)</f>
        <v>235104.79997999998</v>
      </c>
    </row>
    <row r="34" spans="1:8" ht="18" customHeight="1" thickBot="1">
      <c r="A34" s="78"/>
      <c r="B34" s="73"/>
      <c r="C34" s="73"/>
      <c r="D34" s="73"/>
      <c r="E34" s="73"/>
      <c r="F34" s="73"/>
      <c r="G34" s="79"/>
      <c r="H34" s="100"/>
    </row>
    <row r="35" spans="1:8" ht="18" customHeight="1">
      <c r="A35" s="78" t="s">
        <v>569</v>
      </c>
      <c r="B35" s="73"/>
      <c r="C35" s="73"/>
      <c r="D35" s="73"/>
      <c r="E35" s="73"/>
      <c r="F35" s="73"/>
      <c r="G35" s="79"/>
      <c r="H35" s="101">
        <f>H8+H23+H33</f>
        <v>898976.74997999996</v>
      </c>
    </row>
    <row r="36" spans="1:8" ht="18" customHeight="1">
      <c r="A36" t="s">
        <v>412</v>
      </c>
      <c r="H36" s="153">
        <v>0.25</v>
      </c>
    </row>
    <row r="37" spans="1:8" ht="18" customHeight="1" thickBot="1">
      <c r="A37" t="s">
        <v>413</v>
      </c>
      <c r="H37" s="152">
        <f>SUM(H35:H36)</f>
        <v>898976.99997999996</v>
      </c>
    </row>
    <row r="38" spans="1:8" ht="21" customHeight="1" thickTop="1">
      <c r="A38" t="s">
        <v>363</v>
      </c>
    </row>
    <row r="39" spans="1:8" ht="26.25" customHeight="1">
      <c r="A39" s="609" t="s">
        <v>568</v>
      </c>
      <c r="B39" s="609"/>
      <c r="C39" s="609"/>
      <c r="D39" s="609"/>
      <c r="E39" s="609"/>
      <c r="F39" s="609"/>
      <c r="G39" s="609"/>
      <c r="H39" s="609"/>
    </row>
    <row r="40" spans="1:8" ht="18" customHeight="1">
      <c r="A40" s="103" t="s">
        <v>361</v>
      </c>
    </row>
    <row r="42" spans="1:8">
      <c r="A42" t="s">
        <v>499</v>
      </c>
    </row>
    <row r="44" spans="1:8">
      <c r="A44" t="s">
        <v>584</v>
      </c>
    </row>
  </sheetData>
  <mergeCells count="2">
    <mergeCell ref="A39:H39"/>
    <mergeCell ref="A22:F22"/>
  </mergeCells>
  <phoneticPr fontId="33" type="noConversion"/>
  <pageMargins left="0.75" right="0.75" top="1" bottom="1" header="0.5" footer="0.5"/>
  <pageSetup orientation="landscape" r:id="rId1"/>
  <headerFooter alignWithMargins="0">
    <oddHeader>&amp;C&amp;"Arial,Bold"&amp;14PAYROLL</oddHeader>
    <oddFooter>&amp;L&amp;Z&amp;F, &amp;A&amp;Cpage &amp;P/&amp;N&amp;R&amp;D</oddFooter>
  </headerFooter>
  <rowBreaks count="1" manualBreakCount="1">
    <brk id="23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2" topLeftCell="A3" activePane="bottomLeft" state="frozen"/>
      <selection pane="bottomLeft" sqref="A1:H1"/>
    </sheetView>
  </sheetViews>
  <sheetFormatPr defaultRowHeight="12.75"/>
  <cols>
    <col min="1" max="1" width="16" customWidth="1"/>
    <col min="2" max="2" width="11.42578125" customWidth="1"/>
    <col min="3" max="3" width="9.7109375" bestFit="1" customWidth="1"/>
    <col min="4" max="4" width="8.140625" customWidth="1"/>
    <col min="6" max="6" width="11" customWidth="1"/>
    <col min="7" max="7" width="9.7109375" bestFit="1" customWidth="1"/>
    <col min="8" max="8" width="13.42578125" bestFit="1" customWidth="1"/>
  </cols>
  <sheetData>
    <row r="1" spans="1:8" s="515" customFormat="1" ht="24" customHeight="1">
      <c r="A1" s="613" t="s">
        <v>558</v>
      </c>
      <c r="B1" s="613"/>
      <c r="C1" s="613"/>
      <c r="D1" s="613"/>
      <c r="E1" s="613"/>
      <c r="F1" s="613"/>
      <c r="G1" s="613"/>
      <c r="H1" s="613"/>
    </row>
    <row r="2" spans="1:8" s="515" customFormat="1" ht="18.75" customHeight="1">
      <c r="B2" s="516" t="s">
        <v>556</v>
      </c>
      <c r="C2" s="517" t="s">
        <v>544</v>
      </c>
      <c r="D2" s="517" t="s">
        <v>545</v>
      </c>
      <c r="E2" s="517" t="s">
        <v>546</v>
      </c>
      <c r="F2" s="517" t="s">
        <v>547</v>
      </c>
      <c r="G2" s="517" t="s">
        <v>548</v>
      </c>
      <c r="H2" s="517" t="s">
        <v>83</v>
      </c>
    </row>
    <row r="3" spans="1:8" ht="21.95" customHeight="1">
      <c r="A3" s="75" t="s">
        <v>501</v>
      </c>
      <c r="B3" s="511">
        <v>40799.85</v>
      </c>
      <c r="C3" s="77">
        <f>B3*0.0765</f>
        <v>3121.188525</v>
      </c>
      <c r="D3" s="512">
        <v>56</v>
      </c>
      <c r="E3" s="512">
        <v>243</v>
      </c>
      <c r="F3" s="512">
        <v>3429.26</v>
      </c>
      <c r="G3" s="77">
        <f>B3*0.04</f>
        <v>1631.9939999999999</v>
      </c>
      <c r="H3" s="109">
        <f>SUM(B3:G3)</f>
        <v>49281.292524999997</v>
      </c>
    </row>
    <row r="4" spans="1:8" ht="21.95" customHeight="1">
      <c r="A4" s="78" t="s">
        <v>342</v>
      </c>
      <c r="B4" s="513">
        <v>40799.85</v>
      </c>
      <c r="C4" s="74">
        <f t="shared" ref="C4:C29" si="0">B4*0.0765</f>
        <v>3121.188525</v>
      </c>
      <c r="D4" s="514">
        <v>56</v>
      </c>
      <c r="E4" s="514">
        <v>243</v>
      </c>
      <c r="F4" s="514">
        <v>3429.26</v>
      </c>
      <c r="G4" s="74">
        <f t="shared" ref="G4:G21" si="1">B4*0.04</f>
        <v>1631.9939999999999</v>
      </c>
      <c r="H4" s="104">
        <f t="shared" ref="H4:H29" si="2">SUM(B4:G4)</f>
        <v>49281.292524999997</v>
      </c>
    </row>
    <row r="5" spans="1:8" ht="21.95" customHeight="1">
      <c r="A5" s="83" t="s">
        <v>502</v>
      </c>
      <c r="B5" s="571">
        <v>39645.287499999999</v>
      </c>
      <c r="C5" s="85">
        <f t="shared" si="0"/>
        <v>3032.8644937499998</v>
      </c>
      <c r="D5" s="572">
        <v>56</v>
      </c>
      <c r="E5" s="572">
        <v>243</v>
      </c>
      <c r="F5" s="572">
        <v>3429.26</v>
      </c>
      <c r="G5" s="85">
        <f t="shared" si="1"/>
        <v>1585.8115</v>
      </c>
      <c r="H5" s="573">
        <f t="shared" si="2"/>
        <v>47992.223493750003</v>
      </c>
    </row>
    <row r="6" spans="1:8" ht="21.95" customHeight="1">
      <c r="A6" s="75" t="s">
        <v>503</v>
      </c>
      <c r="B6" s="511">
        <v>40799.85</v>
      </c>
      <c r="C6" s="77">
        <f t="shared" si="0"/>
        <v>3121.188525</v>
      </c>
      <c r="D6" s="512">
        <v>56</v>
      </c>
      <c r="E6" s="512">
        <v>243</v>
      </c>
      <c r="F6" s="512">
        <v>3429.26</v>
      </c>
      <c r="G6" s="77">
        <f t="shared" si="1"/>
        <v>1631.9939999999999</v>
      </c>
      <c r="H6" s="109">
        <f t="shared" si="2"/>
        <v>49281.292524999997</v>
      </c>
    </row>
    <row r="7" spans="1:8" ht="21.95" customHeight="1">
      <c r="A7" s="78" t="s">
        <v>504</v>
      </c>
      <c r="B7" s="513">
        <v>40799.85</v>
      </c>
      <c r="C7" s="74">
        <f t="shared" si="0"/>
        <v>3121.188525</v>
      </c>
      <c r="D7" s="514">
        <v>56</v>
      </c>
      <c r="E7" s="514">
        <v>243</v>
      </c>
      <c r="F7" s="514">
        <v>3429.26</v>
      </c>
      <c r="G7" s="74">
        <f t="shared" si="1"/>
        <v>1631.9939999999999</v>
      </c>
      <c r="H7" s="104">
        <f t="shared" si="2"/>
        <v>49281.292524999997</v>
      </c>
    </row>
    <row r="8" spans="1:8" ht="21.95" customHeight="1">
      <c r="A8" s="83" t="s">
        <v>505</v>
      </c>
      <c r="B8" s="571">
        <v>40445.824999999997</v>
      </c>
      <c r="C8" s="85">
        <f t="shared" si="0"/>
        <v>3094.1056124999996</v>
      </c>
      <c r="D8" s="572">
        <v>56</v>
      </c>
      <c r="E8" s="572">
        <v>243</v>
      </c>
      <c r="F8" s="572">
        <v>3429.26</v>
      </c>
      <c r="G8" s="85">
        <f t="shared" si="1"/>
        <v>1617.8329999999999</v>
      </c>
      <c r="H8" s="573">
        <f t="shared" si="2"/>
        <v>48886.023612500001</v>
      </c>
    </row>
    <row r="9" spans="1:8" ht="21.95" customHeight="1">
      <c r="A9" s="519" t="s">
        <v>346</v>
      </c>
      <c r="B9" s="511">
        <v>35208.949999999997</v>
      </c>
      <c r="C9" s="77">
        <f t="shared" si="0"/>
        <v>2693.4846749999997</v>
      </c>
      <c r="D9" s="512">
        <v>56</v>
      </c>
      <c r="E9" s="512">
        <v>243</v>
      </c>
      <c r="F9" s="512">
        <v>3429.26</v>
      </c>
      <c r="G9" s="77">
        <f t="shared" si="1"/>
        <v>1408.3579999999999</v>
      </c>
      <c r="H9" s="109">
        <f t="shared" si="2"/>
        <v>43039.052674999999</v>
      </c>
    </row>
    <row r="10" spans="1:8" ht="21.95" customHeight="1">
      <c r="A10" s="78" t="s">
        <v>512</v>
      </c>
      <c r="B10" s="513">
        <v>34741.612500000003</v>
      </c>
      <c r="C10" s="74">
        <f t="shared" si="0"/>
        <v>2657.7333562500003</v>
      </c>
      <c r="D10" s="514">
        <v>56</v>
      </c>
      <c r="E10" s="514">
        <v>243</v>
      </c>
      <c r="F10" s="514">
        <v>3429.26</v>
      </c>
      <c r="G10" s="74">
        <f t="shared" si="1"/>
        <v>1389.6645000000001</v>
      </c>
      <c r="H10" s="104">
        <f t="shared" si="2"/>
        <v>42517.270356250003</v>
      </c>
    </row>
    <row r="11" spans="1:8" ht="21.95" customHeight="1">
      <c r="A11" s="78" t="s">
        <v>506</v>
      </c>
      <c r="B11" s="513">
        <v>34741.612500000003</v>
      </c>
      <c r="C11" s="74">
        <f t="shared" si="0"/>
        <v>2657.7333562500003</v>
      </c>
      <c r="D11" s="514">
        <v>56</v>
      </c>
      <c r="E11" s="514">
        <v>243</v>
      </c>
      <c r="F11" s="514">
        <v>3429.26</v>
      </c>
      <c r="G11" s="74">
        <f t="shared" si="1"/>
        <v>1389.6645000000001</v>
      </c>
      <c r="H11" s="104">
        <f t="shared" si="2"/>
        <v>42517.270356250003</v>
      </c>
    </row>
    <row r="12" spans="1:8" ht="21.95" customHeight="1">
      <c r="A12" s="78" t="s">
        <v>348</v>
      </c>
      <c r="B12" s="513">
        <v>34741.612500000003</v>
      </c>
      <c r="C12" s="74">
        <f t="shared" si="0"/>
        <v>2657.7333562500003</v>
      </c>
      <c r="D12" s="514">
        <v>56</v>
      </c>
      <c r="E12" s="514">
        <v>243</v>
      </c>
      <c r="F12" s="514">
        <v>3429.26</v>
      </c>
      <c r="G12" s="74">
        <f t="shared" si="1"/>
        <v>1389.6645000000001</v>
      </c>
      <c r="H12" s="104">
        <f t="shared" si="2"/>
        <v>42517.270356250003</v>
      </c>
    </row>
    <row r="13" spans="1:8" ht="21.95" customHeight="1">
      <c r="A13" s="574" t="s">
        <v>507</v>
      </c>
      <c r="B13" s="513">
        <v>34587.262499999997</v>
      </c>
      <c r="C13" s="74">
        <f t="shared" si="0"/>
        <v>2645.9255812499996</v>
      </c>
      <c r="D13" s="514">
        <v>56</v>
      </c>
      <c r="E13" s="514">
        <v>243</v>
      </c>
      <c r="F13" s="514">
        <v>3429.26</v>
      </c>
      <c r="G13" s="74">
        <f t="shared" si="1"/>
        <v>1383.4904999999999</v>
      </c>
      <c r="H13" s="104">
        <f t="shared" si="2"/>
        <v>42344.938581249997</v>
      </c>
    </row>
    <row r="14" spans="1:8" ht="21.95" customHeight="1">
      <c r="A14" s="574" t="s">
        <v>508</v>
      </c>
      <c r="B14" s="513">
        <v>34754.474999999999</v>
      </c>
      <c r="C14" s="74">
        <f t="shared" si="0"/>
        <v>2658.7173374999998</v>
      </c>
      <c r="D14" s="514">
        <v>56</v>
      </c>
      <c r="E14" s="514">
        <v>243</v>
      </c>
      <c r="F14" s="514">
        <v>3429.26</v>
      </c>
      <c r="G14" s="74">
        <f t="shared" si="1"/>
        <v>1390.1789999999999</v>
      </c>
      <c r="H14" s="104">
        <f t="shared" si="2"/>
        <v>42531.631337499995</v>
      </c>
    </row>
    <row r="15" spans="1:8" ht="21.95" customHeight="1">
      <c r="A15" s="78" t="s">
        <v>509</v>
      </c>
      <c r="B15" s="513">
        <v>34124.212500000001</v>
      </c>
      <c r="C15" s="74">
        <f t="shared" si="0"/>
        <v>2610.5022562499998</v>
      </c>
      <c r="D15" s="514">
        <v>56</v>
      </c>
      <c r="E15" s="514">
        <v>243</v>
      </c>
      <c r="F15" s="514">
        <v>3429.26</v>
      </c>
      <c r="G15" s="74">
        <f t="shared" si="1"/>
        <v>1364.9685000000002</v>
      </c>
      <c r="H15" s="104">
        <f t="shared" si="2"/>
        <v>41827.943256250008</v>
      </c>
    </row>
    <row r="16" spans="1:8" ht="21.95" customHeight="1">
      <c r="A16" s="83" t="s">
        <v>513</v>
      </c>
      <c r="B16" s="513">
        <v>33918.412500000006</v>
      </c>
      <c r="C16" s="74">
        <f t="shared" si="0"/>
        <v>2594.7585562500003</v>
      </c>
      <c r="D16" s="514">
        <v>56</v>
      </c>
      <c r="E16" s="514">
        <v>243</v>
      </c>
      <c r="F16" s="514">
        <v>3429.26</v>
      </c>
      <c r="G16" s="74">
        <f t="shared" si="1"/>
        <v>1356.7365000000002</v>
      </c>
      <c r="H16" s="104">
        <f t="shared" si="2"/>
        <v>41598.16755625001</v>
      </c>
    </row>
    <row r="17" spans="1:8" ht="21.95" customHeight="1">
      <c r="A17" s="78" t="s">
        <v>510</v>
      </c>
      <c r="B17" s="513">
        <v>33725.475000000006</v>
      </c>
      <c r="C17" s="74">
        <f t="shared" si="0"/>
        <v>2579.9988375000003</v>
      </c>
      <c r="D17" s="514">
        <v>56</v>
      </c>
      <c r="E17" s="514">
        <v>243</v>
      </c>
      <c r="F17" s="514">
        <v>3429.26</v>
      </c>
      <c r="G17" s="74">
        <f t="shared" si="1"/>
        <v>1349.0190000000002</v>
      </c>
      <c r="H17" s="104">
        <f t="shared" si="2"/>
        <v>41382.752837500011</v>
      </c>
    </row>
    <row r="18" spans="1:8" ht="21.95" customHeight="1">
      <c r="A18" s="78" t="s">
        <v>351</v>
      </c>
      <c r="B18" s="513">
        <v>33301.012500000004</v>
      </c>
      <c r="C18" s="74">
        <f t="shared" si="0"/>
        <v>2547.5274562500003</v>
      </c>
      <c r="D18" s="514">
        <v>56</v>
      </c>
      <c r="E18" s="514">
        <v>243</v>
      </c>
      <c r="F18" s="514">
        <v>3429.26</v>
      </c>
      <c r="G18" s="74">
        <f t="shared" si="1"/>
        <v>1332.0405000000003</v>
      </c>
      <c r="H18" s="104">
        <f t="shared" si="2"/>
        <v>40908.840456250007</v>
      </c>
    </row>
    <row r="19" spans="1:8" ht="21.95" customHeight="1">
      <c r="A19" s="78" t="s">
        <v>511</v>
      </c>
      <c r="B19" s="513">
        <v>32006.799999999999</v>
      </c>
      <c r="C19" s="74">
        <f t="shared" si="0"/>
        <v>2448.5201999999999</v>
      </c>
      <c r="D19" s="514">
        <v>56</v>
      </c>
      <c r="E19" s="514">
        <v>243</v>
      </c>
      <c r="F19" s="514">
        <v>3429.26</v>
      </c>
      <c r="G19" s="74">
        <v>640.14</v>
      </c>
      <c r="H19" s="104">
        <f t="shared" si="2"/>
        <v>38823.720200000003</v>
      </c>
    </row>
    <row r="20" spans="1:8" ht="21.95" customHeight="1">
      <c r="A20" s="575" t="s">
        <v>373</v>
      </c>
      <c r="B20" s="571">
        <v>31850</v>
      </c>
      <c r="C20" s="85">
        <f t="shared" si="0"/>
        <v>2436.5250000000001</v>
      </c>
      <c r="D20" s="572">
        <v>56</v>
      </c>
      <c r="E20" s="572">
        <v>243</v>
      </c>
      <c r="F20" s="572">
        <v>3429.26</v>
      </c>
      <c r="G20" s="85">
        <v>637</v>
      </c>
      <c r="H20" s="573">
        <f t="shared" si="2"/>
        <v>38651.785000000003</v>
      </c>
    </row>
    <row r="21" spans="1:8" ht="21.95" customHeight="1">
      <c r="A21" s="89" t="s">
        <v>191</v>
      </c>
      <c r="B21" s="579">
        <v>2880</v>
      </c>
      <c r="C21" s="93">
        <f t="shared" si="0"/>
        <v>220.32</v>
      </c>
      <c r="D21" s="582"/>
      <c r="E21" s="582"/>
      <c r="F21" s="582"/>
      <c r="G21" s="93">
        <f t="shared" si="1"/>
        <v>115.2</v>
      </c>
      <c r="H21" s="580">
        <f t="shared" si="2"/>
        <v>3215.52</v>
      </c>
    </row>
    <row r="22" spans="1:8" ht="21.95" customHeight="1">
      <c r="A22" s="86" t="s">
        <v>552</v>
      </c>
      <c r="B22" s="576">
        <v>42338.400000000001</v>
      </c>
      <c r="C22" s="88">
        <f t="shared" si="0"/>
        <v>3238.8876</v>
      </c>
      <c r="D22" s="577">
        <v>56</v>
      </c>
      <c r="E22" s="577">
        <v>243</v>
      </c>
      <c r="F22" s="577">
        <v>41.06</v>
      </c>
      <c r="G22" s="88">
        <f>B22*0.04</f>
        <v>1693.5360000000001</v>
      </c>
      <c r="H22" s="578">
        <f t="shared" si="2"/>
        <v>47610.883600000001</v>
      </c>
    </row>
    <row r="23" spans="1:8" ht="21.95" customHeight="1">
      <c r="A23" s="78" t="s">
        <v>551</v>
      </c>
      <c r="B23" s="513">
        <v>51896</v>
      </c>
      <c r="C23" s="74">
        <f t="shared" si="0"/>
        <v>3970.0439999999999</v>
      </c>
      <c r="D23" s="514">
        <v>56</v>
      </c>
      <c r="E23" s="514">
        <v>243</v>
      </c>
      <c r="F23" s="514">
        <v>3429.26</v>
      </c>
      <c r="G23" s="74">
        <f>B23*0.04</f>
        <v>2075.84</v>
      </c>
      <c r="H23" s="104">
        <f t="shared" si="2"/>
        <v>61670.144</v>
      </c>
    </row>
    <row r="24" spans="1:8" ht="21.95" customHeight="1">
      <c r="A24" s="78" t="s">
        <v>555</v>
      </c>
      <c r="B24" s="513">
        <v>40100</v>
      </c>
      <c r="C24" s="74">
        <f t="shared" si="0"/>
        <v>3067.65</v>
      </c>
      <c r="D24" s="514">
        <v>56</v>
      </c>
      <c r="E24" s="514">
        <v>243</v>
      </c>
      <c r="F24" s="514">
        <v>3429.26</v>
      </c>
      <c r="G24" s="74">
        <f>B24*0.04</f>
        <v>1604</v>
      </c>
      <c r="H24" s="104">
        <f t="shared" si="2"/>
        <v>48499.91</v>
      </c>
    </row>
    <row r="25" spans="1:8" ht="21.95" customHeight="1">
      <c r="A25" s="78" t="s">
        <v>550</v>
      </c>
      <c r="B25" s="513">
        <v>40000</v>
      </c>
      <c r="C25" s="74">
        <f t="shared" si="0"/>
        <v>3060</v>
      </c>
      <c r="D25" s="514">
        <v>56</v>
      </c>
      <c r="E25" s="514">
        <v>243</v>
      </c>
      <c r="F25" s="514">
        <v>3429.26</v>
      </c>
      <c r="G25" s="74">
        <f>B25*0.04</f>
        <v>1600</v>
      </c>
      <c r="H25" s="104">
        <f t="shared" si="2"/>
        <v>48388.26</v>
      </c>
    </row>
    <row r="26" spans="1:8" ht="21.95" customHeight="1">
      <c r="A26" s="78" t="s">
        <v>549</v>
      </c>
      <c r="B26" s="513">
        <v>22540</v>
      </c>
      <c r="C26" s="74">
        <f t="shared" si="0"/>
        <v>1724.31</v>
      </c>
      <c r="D26" s="514">
        <v>56</v>
      </c>
      <c r="E26" s="514">
        <v>243</v>
      </c>
      <c r="F26" s="514">
        <v>3429.26</v>
      </c>
      <c r="G26" s="74">
        <v>616</v>
      </c>
      <c r="H26" s="104">
        <f t="shared" si="2"/>
        <v>28608.57</v>
      </c>
    </row>
    <row r="27" spans="1:8" ht="21.95" customHeight="1">
      <c r="A27" s="78" t="s">
        <v>553</v>
      </c>
      <c r="B27" s="513">
        <v>13374.4</v>
      </c>
      <c r="C27" s="74">
        <f t="shared" si="0"/>
        <v>1023.1415999999999</v>
      </c>
      <c r="D27" s="514">
        <v>56</v>
      </c>
      <c r="E27" s="514">
        <v>243</v>
      </c>
      <c r="F27" s="583"/>
      <c r="G27" s="583"/>
      <c r="H27" s="104">
        <f t="shared" si="2"/>
        <v>14696.5416</v>
      </c>
    </row>
    <row r="28" spans="1:8" ht="21.95" customHeight="1">
      <c r="A28" s="78" t="s">
        <v>560</v>
      </c>
      <c r="B28" s="513">
        <v>5200</v>
      </c>
      <c r="C28" s="74">
        <f t="shared" si="0"/>
        <v>397.8</v>
      </c>
      <c r="D28" s="514">
        <v>56</v>
      </c>
      <c r="E28" s="514">
        <v>243</v>
      </c>
      <c r="F28" s="583"/>
      <c r="G28" s="583"/>
      <c r="H28" s="104">
        <f t="shared" si="2"/>
        <v>5896.8</v>
      </c>
    </row>
    <row r="29" spans="1:8" ht="21.95" customHeight="1">
      <c r="A29" s="80" t="s">
        <v>554</v>
      </c>
      <c r="B29" s="513">
        <v>19656</v>
      </c>
      <c r="C29" s="74">
        <f t="shared" si="0"/>
        <v>1503.684</v>
      </c>
      <c r="D29" s="514">
        <v>56</v>
      </c>
      <c r="E29" s="514">
        <v>243</v>
      </c>
      <c r="F29" s="583"/>
      <c r="G29" s="583"/>
      <c r="H29" s="104">
        <f t="shared" si="2"/>
        <v>21458.684000000001</v>
      </c>
    </row>
    <row r="30" spans="1:8" ht="10.5" customHeight="1">
      <c r="A30" s="28"/>
      <c r="B30" s="83"/>
      <c r="C30" s="84"/>
      <c r="D30" s="84"/>
      <c r="E30" s="84"/>
      <c r="F30" s="84"/>
      <c r="G30" s="84"/>
      <c r="H30" s="219"/>
    </row>
    <row r="31" spans="1:8" ht="21.95" customHeight="1">
      <c r="A31" s="28"/>
      <c r="B31" s="581">
        <f t="shared" ref="B31:G31" si="3">SUM(B3:B30)</f>
        <v>888976.75</v>
      </c>
      <c r="C31" s="520">
        <f t="shared" si="3"/>
        <v>68006.721374999994</v>
      </c>
      <c r="D31" s="520">
        <f t="shared" si="3"/>
        <v>1456</v>
      </c>
      <c r="E31" s="520">
        <f t="shared" si="3"/>
        <v>6318</v>
      </c>
      <c r="F31" s="520">
        <f t="shared" si="3"/>
        <v>75484.780000000013</v>
      </c>
      <c r="G31" s="520">
        <f t="shared" si="3"/>
        <v>32467.121999999999</v>
      </c>
      <c r="H31" s="518">
        <f>SUM(H3:H30)</f>
        <v>1072709.3733749997</v>
      </c>
    </row>
    <row r="32" spans="1:8">
      <c r="A32" s="28"/>
      <c r="B32" s="28"/>
      <c r="C32" s="28"/>
      <c r="D32" s="28"/>
      <c r="E32" s="28"/>
      <c r="F32" s="28"/>
      <c r="G32" s="28"/>
    </row>
    <row r="33" spans="1:7">
      <c r="A33" s="28" t="s">
        <v>559</v>
      </c>
      <c r="B33" s="28"/>
      <c r="C33" s="28"/>
      <c r="D33" s="28"/>
      <c r="E33" s="28"/>
      <c r="F33" s="28"/>
      <c r="G33" s="28"/>
    </row>
  </sheetData>
  <mergeCells count="1">
    <mergeCell ref="A1:H1"/>
  </mergeCells>
  <phoneticPr fontId="33" type="noConversion"/>
  <printOptions horizontalCentered="1"/>
  <pageMargins left="0.75" right="0.75" top="0.5" bottom="1" header="0.5" footer="0.5"/>
  <pageSetup orientation="portrait" r:id="rId1"/>
  <headerFooter alignWithMargins="0">
    <oddFooter>&amp;L&amp;Z&amp;F,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workbookViewId="0"/>
  </sheetViews>
  <sheetFormatPr defaultRowHeight="12.75"/>
  <cols>
    <col min="1" max="1" width="19.140625" customWidth="1"/>
    <col min="2" max="2" width="14.85546875" customWidth="1"/>
    <col min="3" max="3" width="14.42578125" customWidth="1"/>
    <col min="4" max="4" width="17.85546875" customWidth="1"/>
    <col min="5" max="5" width="18.5703125" customWidth="1"/>
    <col min="6" max="6" width="13.140625" customWidth="1"/>
  </cols>
  <sheetData>
    <row r="3" spans="1:6" ht="20.100000000000001" customHeight="1">
      <c r="A3" s="614" t="s">
        <v>200</v>
      </c>
      <c r="B3" s="614"/>
      <c r="C3" s="614"/>
      <c r="D3" s="614"/>
      <c r="E3" s="614"/>
      <c r="F3" s="614"/>
    </row>
    <row r="4" spans="1:6" ht="20.100000000000001" customHeight="1">
      <c r="A4" s="139" t="s">
        <v>201</v>
      </c>
      <c r="B4" s="140" t="s">
        <v>202</v>
      </c>
      <c r="C4" s="140" t="s">
        <v>326</v>
      </c>
      <c r="D4" s="140" t="s">
        <v>327</v>
      </c>
      <c r="E4" s="144" t="s">
        <v>411</v>
      </c>
      <c r="F4" s="145" t="s">
        <v>328</v>
      </c>
    </row>
    <row r="5" spans="1:6" ht="20.100000000000001" customHeight="1">
      <c r="A5" s="142" t="s">
        <v>203</v>
      </c>
      <c r="B5" s="143">
        <v>9.15</v>
      </c>
      <c r="C5" s="143">
        <v>9.4499999999999993</v>
      </c>
      <c r="D5" s="143">
        <v>9.92</v>
      </c>
      <c r="E5" s="588"/>
      <c r="F5" s="589"/>
    </row>
    <row r="6" spans="1:6" ht="20.100000000000001" customHeight="1">
      <c r="A6" s="129" t="s">
        <v>204</v>
      </c>
      <c r="B6" s="130">
        <v>9.4</v>
      </c>
      <c r="C6" s="130">
        <v>9.6</v>
      </c>
      <c r="D6" s="130">
        <v>10.08</v>
      </c>
      <c r="E6" s="590"/>
      <c r="F6" s="591"/>
    </row>
    <row r="7" spans="1:6" ht="20.100000000000001" customHeight="1">
      <c r="A7" s="129" t="s">
        <v>205</v>
      </c>
      <c r="B7" s="130">
        <v>10</v>
      </c>
      <c r="C7" s="130">
        <v>10.199999999999999</v>
      </c>
      <c r="D7" s="130">
        <v>10.71</v>
      </c>
      <c r="E7" s="74">
        <v>11.5</v>
      </c>
      <c r="F7" s="104">
        <v>12.08</v>
      </c>
    </row>
    <row r="8" spans="1:6" ht="20.100000000000001" customHeight="1">
      <c r="A8" s="129" t="s">
        <v>206</v>
      </c>
      <c r="B8" s="130">
        <v>10.25</v>
      </c>
      <c r="C8" s="130">
        <v>10.4</v>
      </c>
      <c r="D8" s="130">
        <v>10.92</v>
      </c>
      <c r="E8" s="74">
        <v>11.88</v>
      </c>
      <c r="F8" s="104">
        <v>12.47</v>
      </c>
    </row>
    <row r="9" spans="1:6" ht="20.100000000000001" customHeight="1">
      <c r="A9" s="129" t="s">
        <v>207</v>
      </c>
      <c r="B9" s="130">
        <v>10.48</v>
      </c>
      <c r="C9" s="130">
        <v>10.59</v>
      </c>
      <c r="D9" s="131">
        <v>11.12</v>
      </c>
      <c r="E9" s="74">
        <v>12.2</v>
      </c>
      <c r="F9" s="104">
        <v>12.81</v>
      </c>
    </row>
    <row r="10" spans="1:6" ht="20.100000000000001" customHeight="1">
      <c r="A10" s="129" t="s">
        <v>208</v>
      </c>
      <c r="B10" s="130">
        <v>10.78</v>
      </c>
      <c r="C10" s="130">
        <v>11.78</v>
      </c>
      <c r="D10" s="131">
        <v>12.37</v>
      </c>
      <c r="E10" s="74">
        <v>13.35</v>
      </c>
      <c r="F10" s="104">
        <v>14.02</v>
      </c>
    </row>
    <row r="11" spans="1:6" ht="20.100000000000001" customHeight="1">
      <c r="A11" s="132"/>
      <c r="B11" s="133"/>
      <c r="C11" s="133"/>
      <c r="D11" s="133"/>
      <c r="E11" s="81"/>
      <c r="F11" s="82"/>
    </row>
    <row r="12" spans="1:6" ht="12" customHeight="1">
      <c r="A12" s="134"/>
      <c r="B12" s="135"/>
      <c r="C12" s="135"/>
      <c r="D12" s="135"/>
      <c r="E12" s="136"/>
    </row>
    <row r="13" spans="1:6" ht="12" customHeight="1">
      <c r="A13" s="137"/>
      <c r="B13" s="29"/>
      <c r="C13" s="29"/>
      <c r="D13" s="29"/>
      <c r="E13" s="28"/>
    </row>
    <row r="14" spans="1:6" ht="12" customHeight="1">
      <c r="A14" s="28"/>
      <c r="B14" s="28"/>
      <c r="C14" s="28"/>
      <c r="D14" s="29"/>
      <c r="E14" s="28"/>
    </row>
    <row r="15" spans="1:6" ht="12" customHeight="1"/>
    <row r="16" spans="1:6" ht="20.100000000000001" customHeight="1">
      <c r="A16" s="614" t="s">
        <v>537</v>
      </c>
      <c r="B16" s="614"/>
      <c r="C16" s="614"/>
      <c r="D16" s="614"/>
      <c r="E16" s="614"/>
      <c r="F16" s="614"/>
    </row>
    <row r="17" spans="1:6" ht="20.100000000000001" customHeight="1">
      <c r="A17" s="139" t="s">
        <v>201</v>
      </c>
      <c r="B17" s="140" t="s">
        <v>202</v>
      </c>
      <c r="C17" s="140" t="s">
        <v>329</v>
      </c>
      <c r="D17" s="140" t="s">
        <v>330</v>
      </c>
      <c r="E17" s="140" t="s">
        <v>331</v>
      </c>
      <c r="F17" s="141" t="s">
        <v>332</v>
      </c>
    </row>
    <row r="18" spans="1:6" ht="20.100000000000001" customHeight="1">
      <c r="A18" s="142" t="s">
        <v>203</v>
      </c>
      <c r="B18" s="504"/>
      <c r="C18" s="143">
        <f t="shared" ref="C18:D23" si="0">C5*2990</f>
        <v>28255.499999999996</v>
      </c>
      <c r="D18" s="143">
        <f t="shared" si="0"/>
        <v>29660.799999999999</v>
      </c>
      <c r="E18" s="506"/>
      <c r="F18" s="507"/>
    </row>
    <row r="19" spans="1:6" ht="20.100000000000001" customHeight="1">
      <c r="A19" s="129" t="s">
        <v>204</v>
      </c>
      <c r="B19" s="503"/>
      <c r="C19" s="143">
        <f t="shared" si="0"/>
        <v>28704</v>
      </c>
      <c r="D19" s="143">
        <f t="shared" si="0"/>
        <v>30139.200000000001</v>
      </c>
      <c r="E19" s="508"/>
      <c r="F19" s="509"/>
    </row>
    <row r="20" spans="1:6" ht="20.100000000000001" customHeight="1">
      <c r="A20" s="129" t="s">
        <v>205</v>
      </c>
      <c r="B20" s="503"/>
      <c r="C20" s="143">
        <f t="shared" si="0"/>
        <v>30497.999999999996</v>
      </c>
      <c r="D20" s="143">
        <f t="shared" si="0"/>
        <v>32022.9</v>
      </c>
      <c r="E20" s="143">
        <f t="shared" ref="E20:F23" si="1">E7*2990</f>
        <v>34385</v>
      </c>
      <c r="F20" s="143">
        <f t="shared" si="1"/>
        <v>36119.199999999997</v>
      </c>
    </row>
    <row r="21" spans="1:6" ht="20.100000000000001" customHeight="1">
      <c r="A21" s="129" t="s">
        <v>206</v>
      </c>
      <c r="B21" s="503"/>
      <c r="C21" s="143">
        <f t="shared" si="0"/>
        <v>31096</v>
      </c>
      <c r="D21" s="143">
        <f t="shared" si="0"/>
        <v>32650.799999999999</v>
      </c>
      <c r="E21" s="143">
        <f t="shared" si="1"/>
        <v>35521.200000000004</v>
      </c>
      <c r="F21" s="143">
        <f t="shared" si="1"/>
        <v>37285.300000000003</v>
      </c>
    </row>
    <row r="22" spans="1:6" ht="20.100000000000001" customHeight="1">
      <c r="A22" s="129" t="s">
        <v>207</v>
      </c>
      <c r="B22" s="503"/>
      <c r="C22" s="143">
        <f t="shared" si="0"/>
        <v>31664.1</v>
      </c>
      <c r="D22" s="143">
        <f t="shared" si="0"/>
        <v>33248.799999999996</v>
      </c>
      <c r="E22" s="143">
        <f t="shared" si="1"/>
        <v>36478</v>
      </c>
      <c r="F22" s="143">
        <f t="shared" si="1"/>
        <v>38301.9</v>
      </c>
    </row>
    <row r="23" spans="1:6" ht="20.100000000000001" customHeight="1">
      <c r="A23" s="129" t="s">
        <v>208</v>
      </c>
      <c r="B23" s="505"/>
      <c r="C23" s="143">
        <f t="shared" si="0"/>
        <v>35222.199999999997</v>
      </c>
      <c r="D23" s="143">
        <f t="shared" si="0"/>
        <v>36986.299999999996</v>
      </c>
      <c r="E23" s="143">
        <f t="shared" si="1"/>
        <v>39916.5</v>
      </c>
      <c r="F23" s="143">
        <f t="shared" si="1"/>
        <v>41919.799999999996</v>
      </c>
    </row>
    <row r="24" spans="1:6" ht="20.100000000000001" customHeight="1">
      <c r="A24" s="132"/>
      <c r="C24" s="133"/>
      <c r="D24" s="133"/>
      <c r="E24" s="133"/>
      <c r="F24" s="138"/>
    </row>
    <row r="25" spans="1:6">
      <c r="A25" s="134"/>
      <c r="B25" s="135"/>
      <c r="C25" s="135"/>
      <c r="D25" s="135"/>
      <c r="E25" s="146"/>
      <c r="F25" s="28"/>
    </row>
    <row r="26" spans="1:6">
      <c r="A26" s="137"/>
      <c r="B26" s="29"/>
      <c r="C26" s="29"/>
      <c r="D26" s="29"/>
      <c r="E26" s="147"/>
      <c r="F26" s="28"/>
    </row>
    <row r="27" spans="1:6">
      <c r="A27" s="28"/>
      <c r="B27" s="28"/>
      <c r="C27" s="28"/>
      <c r="D27" s="28"/>
      <c r="E27" s="28"/>
      <c r="F27" s="28"/>
    </row>
  </sheetData>
  <mergeCells count="2">
    <mergeCell ref="A3:F3"/>
    <mergeCell ref="A16:F16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Footer>&amp;L&amp;Z&amp;F,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8.75" customHeight="1"/>
  <cols>
    <col min="1" max="1" width="50.425781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202" t="s">
        <v>514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356"/>
    </row>
    <row r="5" spans="1:3" s="2" customFormat="1" ht="18.75" customHeight="1">
      <c r="A5" s="47"/>
      <c r="B5" s="48"/>
      <c r="C5" s="49"/>
    </row>
    <row r="6" spans="1:3" s="2" customFormat="1" ht="18.75" customHeight="1">
      <c r="A6" s="162" t="s">
        <v>127</v>
      </c>
      <c r="B6" s="280">
        <v>200</v>
      </c>
      <c r="C6" s="55">
        <v>100</v>
      </c>
    </row>
    <row r="7" spans="1:3" s="2" customFormat="1" ht="18.75" customHeight="1">
      <c r="A7" s="162" t="s">
        <v>272</v>
      </c>
      <c r="B7" s="280">
        <v>300</v>
      </c>
      <c r="C7" s="55">
        <v>400</v>
      </c>
    </row>
    <row r="8" spans="1:3" ht="18.75" customHeight="1">
      <c r="A8" s="162" t="s">
        <v>128</v>
      </c>
      <c r="B8" s="280">
        <v>45</v>
      </c>
      <c r="C8" s="55">
        <v>50</v>
      </c>
    </row>
    <row r="9" spans="1:3" ht="18.75" customHeight="1">
      <c r="A9" s="162" t="s">
        <v>129</v>
      </c>
      <c r="B9" s="280">
        <v>750</v>
      </c>
      <c r="C9" s="55">
        <v>700</v>
      </c>
    </row>
    <row r="10" spans="1:3" ht="18.75" customHeight="1">
      <c r="A10" s="162" t="s">
        <v>126</v>
      </c>
      <c r="B10" s="280">
        <v>1600</v>
      </c>
      <c r="C10" s="55">
        <v>1400</v>
      </c>
    </row>
    <row r="11" spans="1:3" ht="18.75" customHeight="1">
      <c r="A11" s="162" t="s">
        <v>271</v>
      </c>
      <c r="B11" s="280">
        <v>600</v>
      </c>
      <c r="C11" s="55">
        <v>0</v>
      </c>
    </row>
    <row r="12" spans="1:3" ht="18.75" customHeight="1">
      <c r="A12" s="162" t="s">
        <v>130</v>
      </c>
      <c r="B12" s="280">
        <v>250</v>
      </c>
      <c r="C12" s="55">
        <v>200</v>
      </c>
    </row>
    <row r="13" spans="1:3" ht="18.75" customHeight="1">
      <c r="A13" s="267"/>
      <c r="B13" s="54"/>
      <c r="C13" s="55"/>
    </row>
    <row r="14" spans="1:3" s="2" customFormat="1" ht="18.75" customHeight="1">
      <c r="A14" s="47"/>
      <c r="B14" s="56"/>
      <c r="C14" s="62"/>
    </row>
    <row r="15" spans="1:3" ht="18.75" customHeight="1">
      <c r="A15" s="465"/>
      <c r="B15" s="473"/>
      <c r="C15" s="474"/>
    </row>
    <row r="16" spans="1:3" ht="18.75" customHeight="1">
      <c r="A16" s="361" t="s">
        <v>20</v>
      </c>
      <c r="B16" s="372">
        <f>SUM(B4:B15)</f>
        <v>3745</v>
      </c>
      <c r="C16" s="472">
        <f>SUM(C4:C15)</f>
        <v>2850</v>
      </c>
    </row>
    <row r="17" spans="3:3" ht="18.75" customHeight="1">
      <c r="C17" s="5" t="s">
        <v>21</v>
      </c>
    </row>
  </sheetData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>
    <oddFooter>&amp;L&amp;Z&amp;F,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8.75" customHeight="1"/>
  <cols>
    <col min="1" max="1" width="46.7109375" style="3" customWidth="1"/>
    <col min="2" max="2" width="16.28515625" style="4" customWidth="1"/>
    <col min="3" max="3" width="16.140625" style="5" customWidth="1"/>
    <col min="4" max="16384" width="9.140625" style="1"/>
  </cols>
  <sheetData>
    <row r="1" spans="1:3" s="2" customFormat="1" ht="18.75" customHeight="1">
      <c r="A1" s="202" t="s">
        <v>515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52"/>
    </row>
    <row r="5" spans="1:3" s="9" customFormat="1" ht="18.75" customHeight="1">
      <c r="A5" s="50"/>
      <c r="B5" s="51"/>
      <c r="C5" s="52"/>
    </row>
    <row r="6" spans="1:3" s="9" customFormat="1" ht="18.75" customHeight="1">
      <c r="A6" s="50"/>
      <c r="B6" s="51"/>
      <c r="C6" s="52"/>
    </row>
    <row r="7" spans="1:3" s="9" customFormat="1" ht="18.75" customHeight="1">
      <c r="A7" s="53" t="s">
        <v>32</v>
      </c>
      <c r="B7" s="54">
        <v>300000</v>
      </c>
      <c r="C7" s="55">
        <v>279638</v>
      </c>
    </row>
    <row r="8" spans="1:3" s="9" customFormat="1" ht="18.75" customHeight="1">
      <c r="A8" s="53" t="s">
        <v>210</v>
      </c>
      <c r="B8" s="54">
        <v>1000</v>
      </c>
      <c r="C8" s="379"/>
    </row>
    <row r="9" spans="1:3" s="9" customFormat="1" ht="18.75" customHeight="1">
      <c r="A9" s="50"/>
      <c r="B9" s="51"/>
      <c r="C9" s="52"/>
    </row>
    <row r="10" spans="1:3" s="9" customFormat="1" ht="18.75" customHeight="1">
      <c r="A10" s="50"/>
      <c r="B10" s="51"/>
      <c r="C10" s="52"/>
    </row>
    <row r="11" spans="1:3" s="9" customFormat="1" ht="18.75" customHeight="1">
      <c r="A11" s="53" t="s">
        <v>605</v>
      </c>
      <c r="B11" s="54"/>
      <c r="C11" s="55">
        <v>32000</v>
      </c>
    </row>
    <row r="12" spans="1:3" s="2" customFormat="1" ht="18.75" customHeight="1">
      <c r="A12" s="63" t="s">
        <v>262</v>
      </c>
      <c r="B12" s="54">
        <v>-15000</v>
      </c>
      <c r="C12" s="64"/>
    </row>
    <row r="13" spans="1:3" ht="18.75" customHeight="1">
      <c r="A13" s="63"/>
      <c r="B13" s="54"/>
      <c r="C13" s="64"/>
    </row>
    <row r="14" spans="1:3" ht="18.75" customHeight="1">
      <c r="A14" s="63"/>
      <c r="B14" s="54"/>
      <c r="C14" s="64"/>
    </row>
    <row r="15" spans="1:3" ht="18.75" customHeight="1">
      <c r="A15" s="63"/>
      <c r="B15" s="54"/>
      <c r="C15" s="64"/>
    </row>
    <row r="16" spans="1:3" ht="18.75" customHeight="1">
      <c r="A16" s="65"/>
      <c r="B16" s="54"/>
      <c r="C16" s="64"/>
    </row>
    <row r="17" spans="1:4" ht="18.75" customHeight="1">
      <c r="A17" s="365"/>
      <c r="B17" s="373"/>
      <c r="C17" s="366"/>
    </row>
    <row r="18" spans="1:4" s="2" customFormat="1" ht="18.75" customHeight="1">
      <c r="A18" s="361" t="s">
        <v>20</v>
      </c>
      <c r="B18" s="372">
        <f>SUM(B4:B17)</f>
        <v>286000</v>
      </c>
      <c r="C18" s="363">
        <f>SUM(C4:C17)</f>
        <v>311638</v>
      </c>
    </row>
    <row r="19" spans="1:4" ht="18.75" customHeight="1">
      <c r="A19"/>
      <c r="B19"/>
      <c r="C19"/>
      <c r="D19"/>
    </row>
    <row r="20" spans="1:4" ht="18.75" customHeight="1">
      <c r="A20"/>
      <c r="B20"/>
      <c r="C20"/>
      <c r="D20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8.75" customHeight="1"/>
  <cols>
    <col min="1" max="1" width="50.42578125" style="3" customWidth="1"/>
    <col min="2" max="2" width="17" style="4" customWidth="1"/>
    <col min="3" max="3" width="16.5703125" style="5" customWidth="1"/>
    <col min="4" max="16384" width="9.140625" style="1"/>
  </cols>
  <sheetData>
    <row r="1" spans="1:3" s="2" customFormat="1" ht="18.75" customHeight="1">
      <c r="A1" s="202" t="s">
        <v>465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192"/>
      <c r="B4" s="51"/>
      <c r="C4" s="52"/>
    </row>
    <row r="5" spans="1:3" s="9" customFormat="1" ht="18.75" customHeight="1">
      <c r="A5" s="192"/>
      <c r="B5" s="51"/>
      <c r="C5" s="52"/>
    </row>
    <row r="6" spans="1:3" s="2" customFormat="1" ht="18.75" customHeight="1">
      <c r="A6" s="53" t="s">
        <v>440</v>
      </c>
      <c r="B6" s="54">
        <v>10450</v>
      </c>
      <c r="C6" s="55">
        <v>9200</v>
      </c>
    </row>
    <row r="7" spans="1:3" s="2" customFormat="1" ht="18.75" customHeight="1">
      <c r="A7" s="53" t="s">
        <v>440</v>
      </c>
      <c r="B7" s="54">
        <v>10450</v>
      </c>
      <c r="C7" s="55">
        <v>9200</v>
      </c>
    </row>
    <row r="8" spans="1:3" s="2" customFormat="1" ht="18.75" customHeight="1">
      <c r="A8" s="53" t="s">
        <v>439</v>
      </c>
      <c r="B8" s="54">
        <v>1000</v>
      </c>
      <c r="C8" s="55">
        <v>1000</v>
      </c>
    </row>
    <row r="9" spans="1:3" s="2" customFormat="1" ht="18.75" customHeight="1">
      <c r="A9" s="53" t="s">
        <v>596</v>
      </c>
      <c r="B9" s="54"/>
      <c r="C9" s="193">
        <v>3500</v>
      </c>
    </row>
    <row r="10" spans="1:3" s="2" customFormat="1" ht="18.75" customHeight="1">
      <c r="A10" s="53"/>
      <c r="B10" s="54"/>
      <c r="C10" s="193"/>
    </row>
    <row r="11" spans="1:3" s="2" customFormat="1" ht="18.75" customHeight="1">
      <c r="A11" s="53"/>
      <c r="B11" s="54"/>
      <c r="C11" s="193"/>
    </row>
    <row r="12" spans="1:3" s="2" customFormat="1" ht="18.75" customHeight="1">
      <c r="A12" s="53"/>
      <c r="B12" s="54"/>
      <c r="C12" s="64"/>
    </row>
    <row r="13" spans="1:3" s="2" customFormat="1" ht="18.75" customHeight="1">
      <c r="A13" s="196"/>
      <c r="B13" s="197"/>
      <c r="C13" s="198"/>
    </row>
    <row r="14" spans="1:3" s="2" customFormat="1" ht="18.75" customHeight="1">
      <c r="A14" s="199" t="s">
        <v>20</v>
      </c>
      <c r="B14" s="200">
        <f>SUM(B4:B13)</f>
        <v>21900</v>
      </c>
      <c r="C14" s="200">
        <f>SUM(C4:C13)</f>
        <v>22900</v>
      </c>
    </row>
    <row r="15" spans="1:3" s="2" customFormat="1" ht="18.75" customHeight="1">
      <c r="A15" s="3"/>
      <c r="B15" s="4"/>
      <c r="C15" s="5"/>
    </row>
    <row r="16" spans="1:3" s="2" customFormat="1" ht="18.75" customHeight="1">
      <c r="A16" s="3" t="s">
        <v>300</v>
      </c>
      <c r="B16" s="4"/>
      <c r="C16" s="5"/>
    </row>
    <row r="17" spans="1:3" s="2" customFormat="1" ht="18.75" customHeight="1">
      <c r="A17" s="3"/>
      <c r="B17" s="4"/>
      <c r="C17" s="5"/>
    </row>
    <row r="18" spans="1:3" s="2" customFormat="1" ht="18.75" customHeight="1">
      <c r="A18" s="3"/>
      <c r="B18" s="4"/>
      <c r="C18" s="5"/>
    </row>
    <row r="19" spans="1:3" s="2" customFormat="1" ht="18.75" customHeight="1">
      <c r="A19" s="3"/>
      <c r="B19" s="4"/>
      <c r="C19" s="5"/>
    </row>
    <row r="20" spans="1:3" s="2" customFormat="1" ht="18.75" customHeight="1">
      <c r="A20" s="3"/>
      <c r="B20" s="4"/>
      <c r="C20" s="5"/>
    </row>
    <row r="26" spans="1:3" s="2" customFormat="1" ht="18.75" customHeight="1">
      <c r="A26" s="3"/>
      <c r="B26" s="4"/>
      <c r="C26" s="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2.75"/>
  <cols>
    <col min="1" max="1" width="58.85546875" customWidth="1"/>
    <col min="2" max="2" width="15.85546875" customWidth="1"/>
    <col min="3" max="3" width="13.7109375" customWidth="1"/>
  </cols>
  <sheetData>
    <row r="1" spans="1:4" ht="21" customHeight="1">
      <c r="A1" s="483" t="s">
        <v>516</v>
      </c>
      <c r="B1" s="484"/>
      <c r="C1" s="485"/>
    </row>
    <row r="2" spans="1:4" ht="16.5" customHeight="1">
      <c r="A2" s="489"/>
      <c r="B2" s="490"/>
      <c r="C2" s="491"/>
    </row>
    <row r="3" spans="1:4" ht="17.25" customHeight="1">
      <c r="A3" s="478" t="s">
        <v>22</v>
      </c>
      <c r="B3" s="479">
        <v>2004</v>
      </c>
      <c r="C3" s="480">
        <v>2005</v>
      </c>
    </row>
    <row r="4" spans="1:4" ht="18" customHeight="1">
      <c r="A4" s="475"/>
      <c r="B4" s="476"/>
      <c r="C4" s="477"/>
    </row>
    <row r="5" spans="1:4" ht="18" customHeight="1">
      <c r="A5" s="475"/>
      <c r="B5" s="476"/>
      <c r="C5" s="477"/>
    </row>
    <row r="6" spans="1:4" ht="18" customHeight="1">
      <c r="A6" s="475"/>
      <c r="B6" s="476"/>
      <c r="C6" s="477"/>
    </row>
    <row r="7" spans="1:4" ht="15.75">
      <c r="A7" s="59" t="s">
        <v>160</v>
      </c>
      <c r="B7" s="60">
        <v>10000</v>
      </c>
      <c r="C7" s="481"/>
    </row>
    <row r="8" spans="1:4" ht="15.75">
      <c r="A8" s="59" t="s">
        <v>161</v>
      </c>
      <c r="B8" s="60">
        <v>10000</v>
      </c>
      <c r="C8" s="481"/>
    </row>
    <row r="9" spans="1:4" ht="15">
      <c r="A9" s="59"/>
      <c r="B9" s="60"/>
      <c r="C9" s="482"/>
    </row>
    <row r="10" spans="1:4" ht="15">
      <c r="A10" s="59" t="s">
        <v>247</v>
      </c>
      <c r="B10" s="60"/>
      <c r="C10" s="482">
        <v>500</v>
      </c>
    </row>
    <row r="11" spans="1:4" ht="15">
      <c r="A11" s="59"/>
      <c r="B11" s="60"/>
      <c r="C11" s="482"/>
    </row>
    <row r="12" spans="1:4" ht="15">
      <c r="A12" s="59"/>
      <c r="B12" s="60"/>
      <c r="C12" s="482"/>
    </row>
    <row r="13" spans="1:4" ht="15">
      <c r="A13" s="492"/>
      <c r="B13" s="493"/>
      <c r="C13" s="494"/>
    </row>
    <row r="14" spans="1:4" ht="15.75">
      <c r="A14" s="486" t="s">
        <v>162</v>
      </c>
      <c r="B14" s="487">
        <f>SUM(B4:B13)</f>
        <v>20000</v>
      </c>
      <c r="C14" s="488">
        <f>SUM(C4:C13)</f>
        <v>500</v>
      </c>
    </row>
    <row r="15" spans="1:4" ht="15.75">
      <c r="A15" s="41"/>
      <c r="B15" s="42"/>
      <c r="C15" s="42"/>
      <c r="D15" s="28"/>
    </row>
    <row r="16" spans="1:4">
      <c r="A16" s="28"/>
      <c r="B16" s="28"/>
      <c r="C16" s="28"/>
      <c r="D16" s="2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8.75" customHeight="1"/>
  <cols>
    <col min="1" max="1" width="40.140625" style="3" customWidth="1"/>
    <col min="2" max="2" width="14.140625" style="5" customWidth="1"/>
    <col min="3" max="3" width="15.5703125" style="4" customWidth="1"/>
    <col min="4" max="16384" width="9.140625" style="1"/>
  </cols>
  <sheetData>
    <row r="1" spans="1:4" s="2" customFormat="1" ht="18.75" customHeight="1">
      <c r="A1" s="202" t="s">
        <v>255</v>
      </c>
      <c r="B1" s="203"/>
      <c r="C1" s="360"/>
    </row>
    <row r="2" spans="1:4" ht="18.75" customHeight="1">
      <c r="A2" s="44"/>
      <c r="B2" s="364"/>
      <c r="C2" s="496"/>
    </row>
    <row r="3" spans="1:4" s="2" customFormat="1" ht="18.75" customHeight="1">
      <c r="A3" s="47" t="s">
        <v>22</v>
      </c>
      <c r="B3" s="48">
        <v>2004</v>
      </c>
      <c r="C3" s="49">
        <v>2005</v>
      </c>
    </row>
    <row r="4" spans="1:4" s="9" customFormat="1" ht="18.75" customHeight="1">
      <c r="A4" s="50"/>
      <c r="B4" s="255"/>
      <c r="C4" s="495"/>
    </row>
    <row r="5" spans="1:4" s="2" customFormat="1" ht="18.75" customHeight="1">
      <c r="A5" s="63"/>
      <c r="B5" s="259"/>
      <c r="C5" s="266"/>
    </row>
    <row r="6" spans="1:4" ht="18.75" customHeight="1">
      <c r="A6" s="63" t="s">
        <v>26</v>
      </c>
      <c r="B6" s="259">
        <v>25000</v>
      </c>
      <c r="C6" s="266">
        <v>15412</v>
      </c>
    </row>
    <row r="7" spans="1:4" ht="18.75" customHeight="1">
      <c r="A7" s="63"/>
      <c r="B7" s="259"/>
      <c r="C7" s="266"/>
    </row>
    <row r="8" spans="1:4" ht="18.75" customHeight="1">
      <c r="A8" s="63" t="s">
        <v>217</v>
      </c>
      <c r="B8" s="259">
        <v>-3456.74</v>
      </c>
      <c r="C8" s="266"/>
    </row>
    <row r="9" spans="1:4" ht="18.75" customHeight="1">
      <c r="A9" s="65"/>
      <c r="B9" s="259"/>
      <c r="C9" s="266"/>
    </row>
    <row r="10" spans="1:4" ht="18.75" customHeight="1">
      <c r="A10" s="365"/>
      <c r="B10" s="273"/>
      <c r="C10" s="497"/>
    </row>
    <row r="11" spans="1:4" s="2" customFormat="1" ht="18.75" customHeight="1">
      <c r="A11" s="361" t="s">
        <v>20</v>
      </c>
      <c r="B11" s="362">
        <f>SUM(B4:B10)</f>
        <v>21543.260000000002</v>
      </c>
      <c r="C11" s="385">
        <f>SUM(C4:C10)</f>
        <v>15412</v>
      </c>
    </row>
    <row r="12" spans="1:4" ht="18.75" customHeight="1">
      <c r="A12"/>
      <c r="B12"/>
      <c r="C12"/>
      <c r="D12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/>
  </sheetViews>
  <sheetFormatPr defaultRowHeight="18.75" customHeight="1"/>
  <cols>
    <col min="1" max="1" width="56.28515625" style="3" customWidth="1"/>
    <col min="2" max="2" width="14.140625" style="5" customWidth="1"/>
    <col min="3" max="3" width="14.140625" style="4" customWidth="1"/>
    <col min="4" max="16384" width="9.140625" style="1"/>
  </cols>
  <sheetData>
    <row r="1" spans="1:3" ht="18.75" customHeight="1">
      <c r="A1" s="202" t="s">
        <v>529</v>
      </c>
      <c r="B1" s="203"/>
      <c r="C1" s="498"/>
    </row>
    <row r="2" spans="1:3" ht="18.75" customHeight="1">
      <c r="A2" s="44"/>
      <c r="B2" s="76"/>
      <c r="C2" s="496"/>
    </row>
    <row r="3" spans="1:3" s="2" customFormat="1" ht="18.75" customHeight="1">
      <c r="A3" s="47" t="s">
        <v>22</v>
      </c>
      <c r="B3" s="185">
        <v>2004</v>
      </c>
      <c r="C3" s="49">
        <v>2005</v>
      </c>
    </row>
    <row r="4" spans="1:3" s="9" customFormat="1" ht="18.75" customHeight="1">
      <c r="A4" s="50"/>
      <c r="B4" s="429"/>
      <c r="C4" s="187"/>
    </row>
    <row r="5" spans="1:3" s="2" customFormat="1" ht="18.75" customHeight="1">
      <c r="A5" s="47"/>
      <c r="B5" s="429"/>
      <c r="C5" s="61"/>
    </row>
    <row r="6" spans="1:3" s="2" customFormat="1" ht="18.75" customHeight="1">
      <c r="A6" s="63" t="s">
        <v>460</v>
      </c>
      <c r="B6" s="434">
        <v>1786.5</v>
      </c>
      <c r="C6" s="266"/>
    </row>
    <row r="7" spans="1:3" ht="18.75" customHeight="1">
      <c r="A7" s="63" t="s">
        <v>24</v>
      </c>
      <c r="B7" s="434">
        <v>1786.5</v>
      </c>
      <c r="C7" s="266"/>
    </row>
    <row r="8" spans="1:3" ht="18.75" customHeight="1">
      <c r="A8" s="63" t="s">
        <v>25</v>
      </c>
      <c r="B8" s="434">
        <v>1786.5</v>
      </c>
      <c r="C8" s="266"/>
    </row>
    <row r="9" spans="1:3" ht="18.75" customHeight="1">
      <c r="A9" s="63" t="s">
        <v>289</v>
      </c>
      <c r="B9" s="434">
        <v>1786.5</v>
      </c>
      <c r="C9" s="266"/>
    </row>
    <row r="10" spans="1:3" ht="18.75" customHeight="1">
      <c r="A10" s="53" t="s">
        <v>287</v>
      </c>
      <c r="B10" s="429"/>
      <c r="C10" s="266">
        <v>6725</v>
      </c>
    </row>
    <row r="11" spans="1:3" ht="18.75" customHeight="1">
      <c r="A11" s="53" t="s">
        <v>288</v>
      </c>
      <c r="B11" s="429"/>
      <c r="C11" s="266">
        <v>4655</v>
      </c>
    </row>
    <row r="12" spans="1:3" ht="18.75" customHeight="1">
      <c r="A12" s="53" t="s">
        <v>290</v>
      </c>
      <c r="B12" s="429"/>
      <c r="C12" s="266"/>
    </row>
    <row r="13" spans="1:3" ht="18.75" customHeight="1">
      <c r="A13" s="53"/>
      <c r="B13" s="429"/>
      <c r="C13" s="266"/>
    </row>
    <row r="14" spans="1:3" ht="18.75" customHeight="1">
      <c r="A14" s="53"/>
      <c r="B14" s="429"/>
      <c r="C14" s="266"/>
    </row>
    <row r="15" spans="1:3" ht="18.75" customHeight="1">
      <c r="A15" s="585" t="s">
        <v>577</v>
      </c>
      <c r="B15" s="429"/>
      <c r="C15" s="266"/>
    </row>
    <row r="16" spans="1:3" ht="18.75" customHeight="1">
      <c r="A16" s="585" t="s">
        <v>578</v>
      </c>
      <c r="B16" s="429"/>
      <c r="C16" s="266"/>
    </row>
    <row r="17" spans="1:3" ht="18.75" customHeight="1">
      <c r="A17" s="53"/>
      <c r="B17" s="429"/>
      <c r="C17" s="266"/>
    </row>
    <row r="18" spans="1:3" ht="18.75" customHeight="1">
      <c r="A18" s="458"/>
      <c r="B18" s="397"/>
      <c r="C18" s="497"/>
    </row>
    <row r="19" spans="1:3" ht="18.75" customHeight="1">
      <c r="A19" s="361" t="s">
        <v>58</v>
      </c>
      <c r="B19" s="435">
        <f>SUM(B4:B18)</f>
        <v>7146</v>
      </c>
      <c r="C19" s="385">
        <f>SUM(C4:C18)</f>
        <v>11380</v>
      </c>
    </row>
    <row r="20" spans="1:3" ht="18.75" customHeight="1">
      <c r="B20" s="28"/>
    </row>
  </sheetData>
  <phoneticPr fontId="0" type="noConversion"/>
  <printOptions horizontalCentered="1"/>
  <pageMargins left="0.75" right="0.75" top="1" bottom="1" header="0.5" footer="0.5"/>
  <pageSetup orientation="portrait" horizontalDpi="4294967292" verticalDpi="300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8.75" customHeight="1"/>
  <cols>
    <col min="1" max="1" width="40.140625" style="3" customWidth="1"/>
    <col min="2" max="2" width="15.5703125" style="4" bestFit="1" customWidth="1"/>
    <col min="3" max="3" width="14.140625" style="5" customWidth="1"/>
    <col min="4" max="16384" width="9.140625" style="1"/>
  </cols>
  <sheetData>
    <row r="1" spans="1:3" s="2" customFormat="1" ht="18.75" customHeight="1">
      <c r="A1" s="202" t="s">
        <v>517</v>
      </c>
      <c r="B1" s="499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187"/>
    </row>
    <row r="5" spans="1:3" s="2" customFormat="1" ht="18.75" customHeight="1">
      <c r="A5" s="47"/>
      <c r="B5" s="56"/>
      <c r="C5" s="193"/>
    </row>
    <row r="6" spans="1:3" s="2" customFormat="1" ht="18.75" customHeight="1">
      <c r="A6" s="63" t="s">
        <v>579</v>
      </c>
      <c r="B6" s="54">
        <v>575</v>
      </c>
      <c r="C6" s="64">
        <v>500</v>
      </c>
    </row>
    <row r="7" spans="1:3" ht="18.75" customHeight="1">
      <c r="A7" s="63"/>
      <c r="B7" s="54"/>
      <c r="C7" s="64"/>
    </row>
    <row r="8" spans="1:3" ht="18.75" customHeight="1">
      <c r="A8" s="63"/>
      <c r="B8" s="54"/>
      <c r="C8" s="64"/>
    </row>
    <row r="9" spans="1:3" ht="18.75" customHeight="1">
      <c r="A9" s="63"/>
      <c r="B9" s="54"/>
      <c r="C9" s="64"/>
    </row>
    <row r="10" spans="1:3" ht="18.75" customHeight="1">
      <c r="A10" s="65"/>
      <c r="B10" s="54"/>
      <c r="C10" s="64"/>
    </row>
    <row r="11" spans="1:3" ht="18.75" customHeight="1">
      <c r="A11" s="365"/>
      <c r="B11" s="373"/>
      <c r="C11" s="366"/>
    </row>
    <row r="12" spans="1:3" s="2" customFormat="1" ht="18.75" customHeight="1">
      <c r="A12" s="361" t="s">
        <v>20</v>
      </c>
      <c r="B12" s="372">
        <f>SUM(B4:B11)</f>
        <v>575</v>
      </c>
      <c r="C12" s="363">
        <f>SUM(C4:C11)</f>
        <v>500</v>
      </c>
    </row>
  </sheetData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>
    <oddFooter>&amp;L&amp;Z&amp;F,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/>
  </sheetViews>
  <sheetFormatPr defaultRowHeight="18.75" customHeight="1"/>
  <cols>
    <col min="1" max="1" width="54.42578125" style="3" customWidth="1"/>
    <col min="2" max="2" width="13.1406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202" t="s">
        <v>256</v>
      </c>
      <c r="B1" s="203"/>
      <c r="C1" s="204"/>
    </row>
    <row r="2" spans="1:3" ht="18.75" customHeight="1">
      <c r="A2" s="44"/>
      <c r="B2" s="45"/>
      <c r="C2" s="46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51"/>
      <c r="C4" s="187"/>
    </row>
    <row r="5" spans="1:3" s="2" customFormat="1" ht="18.75" customHeight="1">
      <c r="A5" s="47"/>
      <c r="B5" s="56"/>
      <c r="C5" s="193"/>
    </row>
    <row r="6" spans="1:3" s="2" customFormat="1" ht="18.75" customHeight="1">
      <c r="A6" s="63" t="s">
        <v>27</v>
      </c>
      <c r="B6" s="54">
        <v>5000</v>
      </c>
      <c r="C6" s="64"/>
    </row>
    <row r="7" spans="1:3" ht="18.75" customHeight="1">
      <c r="A7" s="63" t="s">
        <v>270</v>
      </c>
      <c r="B7" s="54"/>
      <c r="C7" s="64">
        <v>3400</v>
      </c>
    </row>
    <row r="8" spans="1:3" ht="18.75" customHeight="1">
      <c r="A8" s="63"/>
      <c r="B8" s="54"/>
      <c r="C8" s="64"/>
    </row>
    <row r="9" spans="1:3" ht="18.75" customHeight="1">
      <c r="A9" s="63"/>
      <c r="B9" s="54"/>
      <c r="C9" s="64"/>
    </row>
    <row r="10" spans="1:3" ht="18.75" customHeight="1">
      <c r="A10" s="65"/>
      <c r="B10" s="54"/>
      <c r="C10" s="64"/>
    </row>
    <row r="11" spans="1:3" ht="18.75" customHeight="1">
      <c r="A11" s="365"/>
      <c r="B11" s="373"/>
      <c r="C11" s="366"/>
    </row>
    <row r="12" spans="1:3" s="2" customFormat="1" ht="18.75" customHeight="1">
      <c r="A12" s="361" t="s">
        <v>20</v>
      </c>
      <c r="B12" s="372">
        <f>SUM(B4:B11)</f>
        <v>5000</v>
      </c>
      <c r="C12" s="385">
        <f>SUM(C4:C11)</f>
        <v>3400</v>
      </c>
    </row>
  </sheetData>
  <phoneticPr fontId="0" type="noConversion"/>
  <printOptions horizontalCentered="1"/>
  <pageMargins left="0.75" right="0.75" top="1" bottom="1" header="0.5" footer="0.5"/>
  <pageSetup orientation="portrait" horizontalDpi="4294967292" verticalDpi="300" r:id="rId1"/>
  <headerFooter alignWithMargins="0">
    <oddFooter>&amp;L&amp;Z&amp;F,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2.75"/>
  <cols>
    <col min="1" max="1" width="40.42578125" customWidth="1"/>
    <col min="2" max="2" width="13.28515625" customWidth="1"/>
    <col min="3" max="3" width="13" customWidth="1"/>
  </cols>
  <sheetData>
    <row r="1" spans="1:5" ht="15.95" customHeight="1">
      <c r="A1" s="212" t="s">
        <v>248</v>
      </c>
      <c r="B1" s="213"/>
      <c r="C1" s="214"/>
    </row>
    <row r="2" spans="1:5" ht="15.95" customHeight="1">
      <c r="A2" s="209"/>
      <c r="B2" s="210"/>
      <c r="C2" s="211"/>
    </row>
    <row r="3" spans="1:5" ht="15.95" customHeight="1">
      <c r="A3" s="47" t="s">
        <v>22</v>
      </c>
      <c r="B3" s="48">
        <v>2004</v>
      </c>
      <c r="C3" s="49">
        <v>2005</v>
      </c>
    </row>
    <row r="4" spans="1:5" ht="15.95" customHeight="1">
      <c r="A4" s="50"/>
      <c r="B4" s="51"/>
      <c r="C4" s="187"/>
    </row>
    <row r="5" spans="1:5" ht="15.95" customHeight="1">
      <c r="A5" s="215"/>
      <c r="B5" s="188"/>
      <c r="C5" s="216"/>
    </row>
    <row r="6" spans="1:5" ht="15.95" customHeight="1">
      <c r="A6" s="162" t="s">
        <v>197</v>
      </c>
      <c r="B6" s="217">
        <v>375</v>
      </c>
      <c r="C6" s="55">
        <v>400</v>
      </c>
      <c r="D6" s="32"/>
      <c r="E6" s="32"/>
    </row>
    <row r="7" spans="1:5" ht="15.95" customHeight="1">
      <c r="A7" s="162" t="s">
        <v>198</v>
      </c>
      <c r="B7" s="217">
        <v>350</v>
      </c>
      <c r="C7" s="55">
        <v>900</v>
      </c>
      <c r="D7" s="32"/>
    </row>
    <row r="8" spans="1:5" ht="15.95" customHeight="1">
      <c r="A8" s="165" t="s">
        <v>536</v>
      </c>
      <c r="B8" s="218">
        <v>400</v>
      </c>
      <c r="C8" s="166">
        <v>400</v>
      </c>
      <c r="D8" s="32"/>
      <c r="E8" s="32"/>
    </row>
    <row r="9" spans="1:5" ht="15.95" customHeight="1">
      <c r="A9" s="165"/>
      <c r="B9" s="218"/>
      <c r="C9" s="166"/>
      <c r="E9" s="32"/>
    </row>
    <row r="10" spans="1:5" ht="15.95" customHeight="1">
      <c r="A10" s="78"/>
      <c r="B10" s="73"/>
      <c r="C10" s="79"/>
    </row>
    <row r="11" spans="1:5" ht="15.95" customHeight="1">
      <c r="A11" s="78"/>
      <c r="B11" s="73"/>
      <c r="C11" s="79"/>
    </row>
    <row r="12" spans="1:5" ht="15.95" customHeight="1">
      <c r="A12" s="78"/>
      <c r="B12" s="73"/>
      <c r="C12" s="79"/>
    </row>
    <row r="13" spans="1:5" ht="15.95" customHeight="1">
      <c r="A13" s="78"/>
      <c r="B13" s="73"/>
      <c r="C13" s="79"/>
    </row>
    <row r="14" spans="1:5" ht="15.95" customHeight="1">
      <c r="A14" s="83"/>
      <c r="B14" s="84"/>
      <c r="C14" s="219"/>
    </row>
    <row r="15" spans="1:5" ht="15.95" customHeight="1">
      <c r="A15" s="89" t="s">
        <v>229</v>
      </c>
      <c r="B15" s="220">
        <f>SUM(B4:B14)</f>
        <v>1125</v>
      </c>
      <c r="C15" s="220">
        <f>SUM(C4:C14)</f>
        <v>1700</v>
      </c>
    </row>
  </sheetData>
  <phoneticPr fontId="0" type="noConversion"/>
  <printOptions horizontalCentered="1"/>
  <pageMargins left="1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2.75"/>
  <cols>
    <col min="1" max="1" width="46.140625" customWidth="1"/>
    <col min="2" max="2" width="14.85546875" customWidth="1"/>
    <col min="3" max="3" width="14.28515625" customWidth="1"/>
  </cols>
  <sheetData>
    <row r="1" spans="1:3" ht="15.75">
      <c r="A1" s="212" t="s">
        <v>470</v>
      </c>
      <c r="B1" s="213"/>
      <c r="C1" s="214"/>
    </row>
    <row r="2" spans="1:3" ht="15">
      <c r="A2" s="209"/>
      <c r="B2" s="260"/>
      <c r="C2" s="211"/>
    </row>
    <row r="3" spans="1:3" ht="15.75">
      <c r="A3" s="47" t="s">
        <v>22</v>
      </c>
      <c r="B3" s="48">
        <v>2004</v>
      </c>
      <c r="C3" s="49">
        <v>2005</v>
      </c>
    </row>
    <row r="4" spans="1:3" ht="15.75">
      <c r="A4" s="50"/>
      <c r="B4" s="48"/>
      <c r="C4" s="49"/>
    </row>
    <row r="5" spans="1:3" ht="15.75">
      <c r="A5" s="50"/>
      <c r="B5" s="255"/>
      <c r="C5" s="52"/>
    </row>
    <row r="6" spans="1:3" ht="15.75">
      <c r="A6" s="53" t="s">
        <v>166</v>
      </c>
      <c r="B6" s="256"/>
      <c r="C6" s="55">
        <v>12000</v>
      </c>
    </row>
    <row r="7" spans="1:3" ht="15.75">
      <c r="A7" s="57" t="s">
        <v>471</v>
      </c>
      <c r="B7" s="259">
        <v>9701.15</v>
      </c>
      <c r="C7" s="52"/>
    </row>
    <row r="8" spans="1:3" ht="15.75">
      <c r="A8" s="50"/>
      <c r="B8" s="255"/>
      <c r="C8" s="52"/>
    </row>
    <row r="9" spans="1:3" ht="15.75">
      <c r="A9" s="50"/>
      <c r="B9" s="255"/>
      <c r="C9" s="52"/>
    </row>
    <row r="10" spans="1:3" ht="15.75">
      <c r="A10" s="50"/>
      <c r="B10" s="255"/>
      <c r="C10" s="52"/>
    </row>
    <row r="11" spans="1:3" ht="15.75">
      <c r="A11" s="257"/>
      <c r="B11" s="258"/>
      <c r="C11" s="62"/>
    </row>
    <row r="12" spans="1:3" ht="15">
      <c r="A12" s="63"/>
      <c r="B12" s="259"/>
      <c r="C12" s="64"/>
    </row>
    <row r="13" spans="1:3" ht="15.75">
      <c r="A13" s="192"/>
      <c r="B13" s="256"/>
      <c r="C13" s="193"/>
    </row>
    <row r="14" spans="1:3" ht="15">
      <c r="A14" s="196"/>
      <c r="B14" s="261"/>
      <c r="C14" s="198"/>
    </row>
    <row r="15" spans="1:3" ht="15.75">
      <c r="A15" s="199" t="s">
        <v>20</v>
      </c>
      <c r="B15" s="264">
        <f>SUM(B4:B14)</f>
        <v>9701.15</v>
      </c>
      <c r="C15" s="263">
        <f>SUM(C4:C14)</f>
        <v>12000</v>
      </c>
    </row>
  </sheetData>
  <phoneticPr fontId="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8.75" customHeight="1"/>
  <cols>
    <col min="1" max="1" width="39.140625" style="3" customWidth="1"/>
    <col min="2" max="2" width="15.5703125" style="4" customWidth="1"/>
    <col min="3" max="3" width="15.140625" style="4" customWidth="1"/>
    <col min="4" max="16384" width="9.140625" style="1"/>
  </cols>
  <sheetData>
    <row r="1" spans="1:3" s="2" customFormat="1" ht="18.75" customHeight="1">
      <c r="A1" s="212" t="s">
        <v>472</v>
      </c>
      <c r="B1" s="269"/>
      <c r="C1" s="214"/>
    </row>
    <row r="2" spans="1:3" ht="18.75" customHeight="1">
      <c r="A2" s="209"/>
      <c r="B2" s="260"/>
      <c r="C2" s="211"/>
    </row>
    <row r="3" spans="1:3" s="2" customFormat="1" ht="18.75" customHeight="1">
      <c r="A3" s="47" t="s">
        <v>22</v>
      </c>
      <c r="B3" s="48">
        <v>2004</v>
      </c>
      <c r="C3" s="49">
        <v>2005</v>
      </c>
    </row>
    <row r="4" spans="1:3" s="9" customFormat="1" ht="18.75" customHeight="1">
      <c r="A4" s="50"/>
      <c r="B4" s="265"/>
      <c r="C4" s="187"/>
    </row>
    <row r="5" spans="1:3" s="2" customFormat="1" ht="18.75" customHeight="1">
      <c r="A5" s="53" t="s">
        <v>95</v>
      </c>
      <c r="B5" s="217">
        <v>300</v>
      </c>
      <c r="C5" s="55">
        <v>455.25</v>
      </c>
    </row>
    <row r="6" spans="1:3" s="2" customFormat="1" ht="18.75" customHeight="1">
      <c r="A6" s="53" t="s">
        <v>95</v>
      </c>
      <c r="B6" s="217">
        <v>300</v>
      </c>
      <c r="C6" s="55">
        <v>455.25</v>
      </c>
    </row>
    <row r="7" spans="1:3" ht="18.75" customHeight="1">
      <c r="A7" s="53" t="s">
        <v>95</v>
      </c>
      <c r="B7" s="217">
        <v>300</v>
      </c>
      <c r="C7" s="55">
        <v>455.25</v>
      </c>
    </row>
    <row r="8" spans="1:3" ht="18.75" customHeight="1">
      <c r="A8" s="53" t="s">
        <v>95</v>
      </c>
      <c r="B8" s="217">
        <v>300</v>
      </c>
      <c r="C8" s="55">
        <v>455.25</v>
      </c>
    </row>
    <row r="9" spans="1:3" ht="18.75" customHeight="1">
      <c r="A9" s="53" t="s">
        <v>96</v>
      </c>
      <c r="B9" s="217">
        <v>2000</v>
      </c>
      <c r="C9" s="55">
        <v>0</v>
      </c>
    </row>
    <row r="10" spans="1:3" ht="18.75" customHeight="1">
      <c r="A10" s="53" t="s">
        <v>97</v>
      </c>
      <c r="B10" s="217">
        <v>1750</v>
      </c>
      <c r="C10" s="55">
        <v>0</v>
      </c>
    </row>
    <row r="11" spans="1:3" ht="18.75" customHeight="1">
      <c r="A11" s="53" t="s">
        <v>98</v>
      </c>
      <c r="B11" s="217">
        <v>1000</v>
      </c>
      <c r="C11" s="55">
        <v>1009</v>
      </c>
    </row>
    <row r="12" spans="1:3" ht="18.75" customHeight="1">
      <c r="A12" s="53" t="s">
        <v>99</v>
      </c>
      <c r="B12" s="217">
        <v>500</v>
      </c>
      <c r="C12" s="55">
        <v>500</v>
      </c>
    </row>
    <row r="13" spans="1:3" ht="18.75" customHeight="1">
      <c r="A13" s="53" t="s">
        <v>99</v>
      </c>
      <c r="B13" s="217">
        <v>500</v>
      </c>
      <c r="C13" s="55">
        <v>500</v>
      </c>
    </row>
    <row r="14" spans="1:3" ht="18.75" customHeight="1">
      <c r="A14" s="53" t="s">
        <v>590</v>
      </c>
      <c r="B14" s="217"/>
      <c r="C14" s="55">
        <v>95000</v>
      </c>
    </row>
    <row r="15" spans="1:3" ht="18.75" customHeight="1">
      <c r="A15" s="65" t="s">
        <v>24</v>
      </c>
      <c r="B15" s="54"/>
      <c r="C15" s="266"/>
    </row>
    <row r="16" spans="1:3" ht="30" customHeight="1">
      <c r="A16" s="53" t="s">
        <v>233</v>
      </c>
      <c r="B16" s="54">
        <v>11700</v>
      </c>
      <c r="C16" s="266">
        <v>0</v>
      </c>
    </row>
    <row r="17" spans="1:3" ht="30" customHeight="1">
      <c r="A17" s="268" t="s">
        <v>219</v>
      </c>
      <c r="B17" s="54"/>
      <c r="C17" s="266"/>
    </row>
    <row r="18" spans="1:3" ht="27.75" customHeight="1">
      <c r="A18" s="53" t="s">
        <v>157</v>
      </c>
      <c r="B18" s="54"/>
      <c r="C18" s="266"/>
    </row>
    <row r="19" spans="1:3" ht="18.75" customHeight="1">
      <c r="A19" s="270" t="s">
        <v>597</v>
      </c>
      <c r="B19" s="271"/>
      <c r="C19" s="272">
        <v>2500</v>
      </c>
    </row>
    <row r="20" spans="1:3" ht="18.75" customHeight="1">
      <c r="A20" s="199" t="s">
        <v>20</v>
      </c>
      <c r="B20" s="264">
        <f>SUM(B4:B19)</f>
        <v>18650</v>
      </c>
      <c r="C20" s="264">
        <f>SUM(C4:C19)</f>
        <v>101330</v>
      </c>
    </row>
    <row r="21" spans="1:3" ht="18.75" customHeight="1">
      <c r="A21" s="1"/>
    </row>
  </sheetData>
  <phoneticPr fontId="0" type="noConversion"/>
  <printOptions horizontalCentered="1"/>
  <pageMargins left="0.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2.75"/>
  <cols>
    <col min="1" max="1" width="43" customWidth="1"/>
    <col min="2" max="2" width="13.85546875" customWidth="1"/>
    <col min="3" max="3" width="14.5703125" customWidth="1"/>
    <col min="4" max="4" width="21.5703125" customWidth="1"/>
  </cols>
  <sheetData>
    <row r="1" spans="1:3" ht="15.75">
      <c r="A1" s="212" t="s">
        <v>473</v>
      </c>
      <c r="B1" s="213"/>
      <c r="C1" s="214"/>
    </row>
    <row r="2" spans="1:3" ht="15">
      <c r="A2" s="209"/>
      <c r="B2" s="260"/>
      <c r="C2" s="211"/>
    </row>
    <row r="3" spans="1:3" ht="15.75">
      <c r="A3" s="47" t="s">
        <v>22</v>
      </c>
      <c r="B3" s="48">
        <v>2004</v>
      </c>
      <c r="C3" s="49">
        <v>2005</v>
      </c>
    </row>
    <row r="4" spans="1:3" ht="15.75">
      <c r="A4" s="50"/>
      <c r="B4" s="48"/>
      <c r="C4" s="49"/>
    </row>
    <row r="5" spans="1:3" ht="15">
      <c r="A5" s="53" t="s">
        <v>403</v>
      </c>
      <c r="B5" s="217">
        <v>0</v>
      </c>
      <c r="C5" s="55">
        <v>16000</v>
      </c>
    </row>
    <row r="6" spans="1:3" ht="15">
      <c r="A6" s="53" t="s">
        <v>404</v>
      </c>
      <c r="B6" s="217">
        <v>0</v>
      </c>
      <c r="C6" s="55">
        <v>3600</v>
      </c>
    </row>
    <row r="7" spans="1:3" ht="15">
      <c r="A7" s="53" t="s">
        <v>405</v>
      </c>
      <c r="B7" s="217">
        <v>0</v>
      </c>
      <c r="C7" s="55">
        <v>5400</v>
      </c>
    </row>
    <row r="8" spans="1:3" ht="15">
      <c r="A8" s="53" t="s">
        <v>406</v>
      </c>
      <c r="B8" s="217">
        <v>0</v>
      </c>
      <c r="C8" s="55">
        <v>150</v>
      </c>
    </row>
    <row r="9" spans="1:3" ht="15.75">
      <c r="A9" s="192"/>
      <c r="B9" s="217"/>
      <c r="C9" s="55"/>
    </row>
    <row r="10" spans="1:3" ht="15.75">
      <c r="A10" s="192"/>
      <c r="B10" s="217"/>
      <c r="C10" s="55"/>
    </row>
    <row r="11" spans="1:3" ht="15.75">
      <c r="A11" s="192"/>
      <c r="B11" s="217"/>
      <c r="C11" s="55"/>
    </row>
    <row r="12" spans="1:3" ht="15.75">
      <c r="A12" s="192"/>
      <c r="B12" s="217"/>
      <c r="C12" s="55"/>
    </row>
    <row r="13" spans="1:3" ht="15.75">
      <c r="A13" s="192"/>
      <c r="B13" s="217"/>
      <c r="C13" s="55"/>
    </row>
    <row r="14" spans="1:3" ht="15.75">
      <c r="A14" s="267"/>
      <c r="B14" s="259"/>
      <c r="C14" s="64"/>
    </row>
    <row r="15" spans="1:3" ht="15">
      <c r="A15" s="53"/>
      <c r="B15" s="259"/>
      <c r="C15" s="64"/>
    </row>
    <row r="16" spans="1:3" ht="15.75">
      <c r="A16" s="192"/>
      <c r="B16" s="217"/>
      <c r="C16" s="55"/>
    </row>
    <row r="17" spans="1:3" ht="15">
      <c r="A17" s="196"/>
      <c r="B17" s="261"/>
      <c r="C17" s="198"/>
    </row>
    <row r="18" spans="1:3" ht="15.75">
      <c r="A18" s="199" t="s">
        <v>20</v>
      </c>
      <c r="B18" s="275">
        <f>SUM(B4:B17)</f>
        <v>0</v>
      </c>
      <c r="C18" s="276">
        <f>SUM(C4:C17)</f>
        <v>25150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2.75"/>
  <cols>
    <col min="1" max="1" width="43" customWidth="1"/>
    <col min="2" max="2" width="13.85546875" customWidth="1"/>
    <col min="3" max="3" width="14.5703125" customWidth="1"/>
  </cols>
  <sheetData>
    <row r="1" spans="1:3" ht="15.75">
      <c r="A1" s="212" t="s">
        <v>474</v>
      </c>
      <c r="B1" s="213"/>
      <c r="C1" s="214"/>
    </row>
    <row r="2" spans="1:3" ht="15">
      <c r="A2" s="209"/>
      <c r="B2" s="260"/>
      <c r="C2" s="211"/>
    </row>
    <row r="3" spans="1:3" ht="15.75">
      <c r="A3" s="47" t="s">
        <v>22</v>
      </c>
      <c r="B3" s="48">
        <v>2004</v>
      </c>
      <c r="C3" s="49">
        <v>2005</v>
      </c>
    </row>
    <row r="4" spans="1:3" ht="15.75">
      <c r="A4" s="50"/>
      <c r="B4" s="48"/>
      <c r="C4" s="49"/>
    </row>
    <row r="5" spans="1:3" ht="15">
      <c r="A5" s="53" t="s">
        <v>213</v>
      </c>
      <c r="B5" s="217">
        <v>17886.5</v>
      </c>
      <c r="C5" s="55"/>
    </row>
    <row r="6" spans="1:3" ht="15">
      <c r="A6" s="53" t="s">
        <v>212</v>
      </c>
      <c r="B6" s="217">
        <v>10000</v>
      </c>
      <c r="C6" s="55"/>
    </row>
    <row r="7" spans="1:3" ht="15">
      <c r="A7" s="53" t="s">
        <v>475</v>
      </c>
      <c r="B7" s="217">
        <v>10000</v>
      </c>
      <c r="C7" s="55"/>
    </row>
    <row r="8" spans="1:3" ht="15">
      <c r="A8" s="53" t="s">
        <v>75</v>
      </c>
      <c r="B8" s="217">
        <v>120</v>
      </c>
      <c r="C8" s="55">
        <v>2800</v>
      </c>
    </row>
    <row r="9" spans="1:3" ht="15">
      <c r="A9" s="53" t="s">
        <v>408</v>
      </c>
      <c r="B9" s="217"/>
      <c r="C9" s="55">
        <v>1200</v>
      </c>
    </row>
    <row r="10" spans="1:3" ht="15">
      <c r="A10" s="53" t="s">
        <v>407</v>
      </c>
      <c r="B10" s="217"/>
      <c r="C10" s="55">
        <v>8000</v>
      </c>
    </row>
    <row r="11" spans="1:3" ht="15">
      <c r="A11" s="57"/>
      <c r="B11" s="128"/>
      <c r="C11" s="55"/>
    </row>
    <row r="12" spans="1:3" ht="15">
      <c r="A12" s="53"/>
      <c r="B12" s="217"/>
      <c r="C12" s="55"/>
    </row>
    <row r="13" spans="1:3" ht="15">
      <c r="A13" s="53"/>
      <c r="B13" s="259"/>
      <c r="C13" s="64"/>
    </row>
    <row r="14" spans="1:3" ht="15">
      <c r="A14" s="53"/>
      <c r="B14" s="259"/>
      <c r="C14" s="64"/>
    </row>
    <row r="15" spans="1:3" ht="15">
      <c r="A15" s="277"/>
      <c r="B15" s="278"/>
      <c r="C15" s="206"/>
    </row>
    <row r="16" spans="1:3" ht="15.75">
      <c r="A16" s="279" t="s">
        <v>20</v>
      </c>
      <c r="B16" s="262">
        <f>SUM(B4:B15)</f>
        <v>38006.5</v>
      </c>
      <c r="C16" s="201">
        <f>SUM(C4:C15)</f>
        <v>12000</v>
      </c>
    </row>
  </sheetData>
  <phoneticPr fontId="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5</vt:i4>
      </vt:variant>
    </vt:vector>
  </HeadingPairs>
  <TitlesOfParts>
    <vt:vector size="49" baseType="lpstr">
      <vt:lpstr>CATEGORIES</vt:lpstr>
      <vt:lpstr>1 APPARATUS PMTS.</vt:lpstr>
      <vt:lpstr>2 ALPHA PAGERS</vt:lpstr>
      <vt:lpstr>3 DISPATCH</vt:lpstr>
      <vt:lpstr>4 CERTIFICATIONS</vt:lpstr>
      <vt:lpstr>5 FUEL</vt:lpstr>
      <vt:lpstr>6 SCBA</vt:lpstr>
      <vt:lpstr>7 VEH SCH MTN</vt:lpstr>
      <vt:lpstr>8 VEHICLE REPAIRS</vt:lpstr>
      <vt:lpstr>9 EMS TRAINING</vt:lpstr>
      <vt:lpstr>10 FIRE &amp; RESCUE TRAINING</vt:lpstr>
      <vt:lpstr>11 UNIFORMS PROTECTIVE GEAR</vt:lpstr>
      <vt:lpstr>Uniform WS 1</vt:lpstr>
      <vt:lpstr>Uniform WS 2</vt:lpstr>
      <vt:lpstr>12 WMD PREPARATION</vt:lpstr>
      <vt:lpstr>13 BLDG GROUND MAINT</vt:lpstr>
      <vt:lpstr>14 EMS SUPPLIES</vt:lpstr>
      <vt:lpstr>15 OFFICE SUPPLIES</vt:lpstr>
      <vt:lpstr>16 REHAB SUPPLIES</vt:lpstr>
      <vt:lpstr>17 STATION SUPPLIES</vt:lpstr>
      <vt:lpstr>18 VEHICLE SUPPLIES</vt:lpstr>
      <vt:lpstr>19 EMERGENCY FUND</vt:lpstr>
      <vt:lpstr>20 BANK FEES</vt:lpstr>
      <vt:lpstr>21 DUES AND SUBSCRIPTIONS</vt:lpstr>
      <vt:lpstr>22 INFORMATION TECHNOLOGY</vt:lpstr>
      <vt:lpstr>23 INSURANCE</vt:lpstr>
      <vt:lpstr>24 POSTAGE</vt:lpstr>
      <vt:lpstr>25 PROFESSIONAL SVCS</vt:lpstr>
      <vt:lpstr>26 FIRE PREVENTION</vt:lpstr>
      <vt:lpstr>27 PUBLIC NOTICES</vt:lpstr>
      <vt:lpstr>28 SEMINARS</vt:lpstr>
      <vt:lpstr>29 TELEPHONE</vt:lpstr>
      <vt:lpstr>30 UTILITIES</vt:lpstr>
      <vt:lpstr>31 BENEFITS</vt:lpstr>
      <vt:lpstr>32 PAYROLL</vt:lpstr>
      <vt:lpstr>32 INDIV PAYROLL</vt:lpstr>
      <vt:lpstr>32 FF PAYSCALE</vt:lpstr>
      <vt:lpstr>33 VOLUNTEER RECOGNITION</vt:lpstr>
      <vt:lpstr>34 BOND DEBT SVC</vt:lpstr>
      <vt:lpstr>35 SALES TAX COLLECT</vt:lpstr>
      <vt:lpstr>36 SUNSET VALLEY</vt:lpstr>
      <vt:lpstr>37 TAX PROPERTY FEES</vt:lpstr>
      <vt:lpstr>38 TCESD BOND INS</vt:lpstr>
      <vt:lpstr>39 TCESD COMP</vt:lpstr>
      <vt:lpstr>'1 APPARATUS PMTS.'!Print_Area</vt:lpstr>
      <vt:lpstr>'29 TELEPHONE'!Print_Area</vt:lpstr>
      <vt:lpstr>'37 TAX PROPERTY FEES'!Print_Area</vt:lpstr>
      <vt:lpstr>'18 VEHICLE SUPPLIES'!Print_Titles</vt:lpstr>
      <vt:lpstr>'32 PAYROLL'!Print_Titles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2005-11-23T21:45:55Z</cp:lastPrinted>
  <dcterms:created xsi:type="dcterms:W3CDTF">2002-06-05T21:07:58Z</dcterms:created>
  <dcterms:modified xsi:type="dcterms:W3CDTF">2020-07-22T21:43:31Z</dcterms:modified>
</cp:coreProperties>
</file>